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 - příprava území" sheetId="2" r:id="rId2"/>
    <sheet name="b - návrh" sheetId="3" r:id="rId3"/>
    <sheet name="B - Vedlejší a ostatní ná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'a - příprava území'!$C$124:$K$260</definedName>
    <definedName name="_xlnm.Print_Area" localSheetId="1">'a - příprava území'!$C$4:$J$76,'a - příprava území'!$C$82:$J$104,'a - příprava území'!$C$110:$K$260</definedName>
    <definedName name="_xlnm.Print_Titles" localSheetId="1">'a - příprava území'!$124:$124</definedName>
    <definedName name="_xlnm._FilterDatabase" localSheetId="2" hidden="1">'b - návrh'!$C$126:$K$467</definedName>
    <definedName name="_xlnm.Print_Area" localSheetId="2">'b - návrh'!$C$4:$J$76,'b - návrh'!$C$82:$J$106,'b - návrh'!$C$112:$K$467</definedName>
    <definedName name="_xlnm.Print_Titles" localSheetId="2">'b - návrh'!$126:$126</definedName>
    <definedName name="_xlnm._FilterDatabase" localSheetId="3" hidden="1">'B - Vedlejší a ostatní ná...'!$C$121:$K$147</definedName>
    <definedName name="_xlnm.Print_Area" localSheetId="3">'B - Vedlejší a ostatní ná...'!$C$4:$J$76,'B - Vedlejší a ostatní ná...'!$C$82:$J$103,'B - Vedlejší a ostatní ná...'!$C$109:$K$147</definedName>
    <definedName name="_xlnm.Print_Titles" localSheetId="3">'B - Vedlejší a ostatní ná...'!$121:$121</definedName>
  </definedNames>
  <calcPr/>
</workbook>
</file>

<file path=xl/calcChain.xml><?xml version="1.0" encoding="utf-8"?>
<calcChain xmlns="http://schemas.openxmlformats.org/spreadsheetml/2006/main">
  <c i="4" r="J37"/>
  <c r="J36"/>
  <c i="1" r="AY98"/>
  <c i="4" r="J35"/>
  <c i="1" r="AX98"/>
  <c i="4" r="BI147"/>
  <c r="BH147"/>
  <c r="BG147"/>
  <c r="BF147"/>
  <c r="T147"/>
  <c r="T146"/>
  <c r="R147"/>
  <c r="R146"/>
  <c r="P147"/>
  <c r="P146"/>
  <c r="BK147"/>
  <c r="BK146"/>
  <c r="J146"/>
  <c r="J147"/>
  <c r="BE147"/>
  <c r="J102"/>
  <c r="BI142"/>
  <c r="BH142"/>
  <c r="BG142"/>
  <c r="BF142"/>
  <c r="T142"/>
  <c r="T141"/>
  <c r="R142"/>
  <c r="R141"/>
  <c r="P142"/>
  <c r="P141"/>
  <c r="BK142"/>
  <c r="BK141"/>
  <c r="J141"/>
  <c r="J142"/>
  <c r="BE142"/>
  <c r="J101"/>
  <c r="BI140"/>
  <c r="BH140"/>
  <c r="BG140"/>
  <c r="BF140"/>
  <c r="T140"/>
  <c r="T139"/>
  <c r="R140"/>
  <c r="R139"/>
  <c r="P140"/>
  <c r="P139"/>
  <c r="BK140"/>
  <c r="BK139"/>
  <c r="J139"/>
  <c r="J140"/>
  <c r="BE140"/>
  <c r="J100"/>
  <c r="BI135"/>
  <c r="BH135"/>
  <c r="BG135"/>
  <c r="BF135"/>
  <c r="T135"/>
  <c r="R135"/>
  <c r="P135"/>
  <c r="BK135"/>
  <c r="J135"/>
  <c r="BE135"/>
  <c r="BI131"/>
  <c r="BH131"/>
  <c r="BG131"/>
  <c r="BF131"/>
  <c r="T131"/>
  <c r="T130"/>
  <c r="R131"/>
  <c r="R130"/>
  <c r="P131"/>
  <c r="P130"/>
  <c r="BK131"/>
  <c r="BK130"/>
  <c r="J130"/>
  <c r="J131"/>
  <c r="BE131"/>
  <c r="J99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F37"/>
  <c i="1" r="BD98"/>
  <c i="4" r="BH125"/>
  <c r="F36"/>
  <c i="1" r="BC98"/>
  <c i="4" r="BG125"/>
  <c r="F35"/>
  <c i="1" r="BB98"/>
  <c i="4" r="BF125"/>
  <c r="J34"/>
  <c i="1" r="AW98"/>
  <c i="4" r="F34"/>
  <c i="1" r="BA98"/>
  <c i="4" r="T125"/>
  <c r="T124"/>
  <c r="T123"/>
  <c r="T122"/>
  <c r="R125"/>
  <c r="R124"/>
  <c r="R123"/>
  <c r="R122"/>
  <c r="P125"/>
  <c r="P124"/>
  <c r="P123"/>
  <c r="P122"/>
  <c i="1" r="AU98"/>
  <c i="4" r="BK125"/>
  <c r="BK124"/>
  <c r="J124"/>
  <c r="BK123"/>
  <c r="J123"/>
  <c r="BK122"/>
  <c r="J122"/>
  <c r="J96"/>
  <c r="J30"/>
  <c i="1" r="AG98"/>
  <c i="4" r="J125"/>
  <c r="BE125"/>
  <c r="J33"/>
  <c i="1" r="AV98"/>
  <c i="4" r="F33"/>
  <c i="1" r="AZ98"/>
  <c i="4" r="J98"/>
  <c r="J97"/>
  <c r="J119"/>
  <c r="J118"/>
  <c r="F116"/>
  <c r="E114"/>
  <c r="J92"/>
  <c r="J91"/>
  <c r="F89"/>
  <c r="E87"/>
  <c r="J39"/>
  <c r="J18"/>
  <c r="E18"/>
  <c r="F119"/>
  <c r="F92"/>
  <c r="J17"/>
  <c r="J15"/>
  <c r="E15"/>
  <c r="F118"/>
  <c r="F91"/>
  <c r="J14"/>
  <c r="J12"/>
  <c r="J116"/>
  <c r="J89"/>
  <c r="E7"/>
  <c r="E112"/>
  <c r="E85"/>
  <c i="3" r="J39"/>
  <c r="J38"/>
  <c i="1" r="AY97"/>
  <c i="3" r="J37"/>
  <c i="1" r="AX97"/>
  <c i="3" r="BI467"/>
  <c r="BH467"/>
  <c r="BG467"/>
  <c r="BF467"/>
  <c r="T467"/>
  <c r="R467"/>
  <c r="P467"/>
  <c r="BK467"/>
  <c r="J467"/>
  <c r="BE467"/>
  <c r="BI466"/>
  <c r="BH466"/>
  <c r="BG466"/>
  <c r="BF466"/>
  <c r="T466"/>
  <c r="T465"/>
  <c r="R466"/>
  <c r="R465"/>
  <c r="P466"/>
  <c r="P465"/>
  <c r="BK466"/>
  <c r="BK465"/>
  <c r="J465"/>
  <c r="J466"/>
  <c r="BE466"/>
  <c r="J105"/>
  <c r="BI461"/>
  <c r="BH461"/>
  <c r="BG461"/>
  <c r="BF461"/>
  <c r="T461"/>
  <c r="R461"/>
  <c r="P461"/>
  <c r="BK461"/>
  <c r="J461"/>
  <c r="BE461"/>
  <c r="BI457"/>
  <c r="BH457"/>
  <c r="BG457"/>
  <c r="BF457"/>
  <c r="T457"/>
  <c r="R457"/>
  <c r="P457"/>
  <c r="BK457"/>
  <c r="J457"/>
  <c r="BE457"/>
  <c r="BI453"/>
  <c r="BH453"/>
  <c r="BG453"/>
  <c r="BF453"/>
  <c r="T453"/>
  <c r="T452"/>
  <c r="R453"/>
  <c r="R452"/>
  <c r="P453"/>
  <c r="P452"/>
  <c r="BK453"/>
  <c r="BK452"/>
  <c r="J452"/>
  <c r="J453"/>
  <c r="BE453"/>
  <c r="J104"/>
  <c r="BI448"/>
  <c r="BH448"/>
  <c r="BG448"/>
  <c r="BF448"/>
  <c r="T448"/>
  <c r="R448"/>
  <c r="P448"/>
  <c r="BK448"/>
  <c r="J448"/>
  <c r="BE448"/>
  <c r="BI444"/>
  <c r="BH444"/>
  <c r="BG444"/>
  <c r="BF444"/>
  <c r="T444"/>
  <c r="R444"/>
  <c r="P444"/>
  <c r="BK444"/>
  <c r="J444"/>
  <c r="BE444"/>
  <c r="BI440"/>
  <c r="BH440"/>
  <c r="BG440"/>
  <c r="BF440"/>
  <c r="T440"/>
  <c r="R440"/>
  <c r="P440"/>
  <c r="BK440"/>
  <c r="J440"/>
  <c r="BE440"/>
  <c r="BI436"/>
  <c r="BH436"/>
  <c r="BG436"/>
  <c r="BF436"/>
  <c r="T436"/>
  <c r="R436"/>
  <c r="P436"/>
  <c r="BK436"/>
  <c r="J436"/>
  <c r="BE436"/>
  <c r="BI432"/>
  <c r="BH432"/>
  <c r="BG432"/>
  <c r="BF432"/>
  <c r="T432"/>
  <c r="R432"/>
  <c r="P432"/>
  <c r="BK432"/>
  <c r="J432"/>
  <c r="BE432"/>
  <c r="BI428"/>
  <c r="BH428"/>
  <c r="BG428"/>
  <c r="BF428"/>
  <c r="T428"/>
  <c r="R428"/>
  <c r="P428"/>
  <c r="BK428"/>
  <c r="J428"/>
  <c r="BE428"/>
  <c r="BI424"/>
  <c r="BH424"/>
  <c r="BG424"/>
  <c r="BF424"/>
  <c r="T424"/>
  <c r="R424"/>
  <c r="P424"/>
  <c r="BK424"/>
  <c r="J424"/>
  <c r="BE424"/>
  <c r="BI420"/>
  <c r="BH420"/>
  <c r="BG420"/>
  <c r="BF420"/>
  <c r="T420"/>
  <c r="R420"/>
  <c r="P420"/>
  <c r="BK420"/>
  <c r="J420"/>
  <c r="BE420"/>
  <c r="BI416"/>
  <c r="BH416"/>
  <c r="BG416"/>
  <c r="BF416"/>
  <c r="T416"/>
  <c r="R416"/>
  <c r="P416"/>
  <c r="BK416"/>
  <c r="J416"/>
  <c r="BE416"/>
  <c r="BI412"/>
  <c r="BH412"/>
  <c r="BG412"/>
  <c r="BF412"/>
  <c r="T412"/>
  <c r="R412"/>
  <c r="P412"/>
  <c r="BK412"/>
  <c r="J412"/>
  <c r="BE412"/>
  <c r="BI408"/>
  <c r="BH408"/>
  <c r="BG408"/>
  <c r="BF408"/>
  <c r="T408"/>
  <c r="R408"/>
  <c r="P408"/>
  <c r="BK408"/>
  <c r="J408"/>
  <c r="BE408"/>
  <c r="BI404"/>
  <c r="BH404"/>
  <c r="BG404"/>
  <c r="BF404"/>
  <c r="T404"/>
  <c r="R404"/>
  <c r="P404"/>
  <c r="BK404"/>
  <c r="J404"/>
  <c r="BE404"/>
  <c r="BI400"/>
  <c r="BH400"/>
  <c r="BG400"/>
  <c r="BF400"/>
  <c r="T400"/>
  <c r="R400"/>
  <c r="P400"/>
  <c r="BK400"/>
  <c r="J400"/>
  <c r="BE400"/>
  <c r="BI396"/>
  <c r="BH396"/>
  <c r="BG396"/>
  <c r="BF396"/>
  <c r="T396"/>
  <c r="R396"/>
  <c r="P396"/>
  <c r="BK396"/>
  <c r="J396"/>
  <c r="BE396"/>
  <c r="BI392"/>
  <c r="BH392"/>
  <c r="BG392"/>
  <c r="BF392"/>
  <c r="T392"/>
  <c r="R392"/>
  <c r="P392"/>
  <c r="BK392"/>
  <c r="J392"/>
  <c r="BE392"/>
  <c r="BI388"/>
  <c r="BH388"/>
  <c r="BG388"/>
  <c r="BF388"/>
  <c r="T388"/>
  <c r="R388"/>
  <c r="P388"/>
  <c r="BK388"/>
  <c r="J388"/>
  <c r="BE388"/>
  <c r="BI384"/>
  <c r="BH384"/>
  <c r="BG384"/>
  <c r="BF384"/>
  <c r="T384"/>
  <c r="R384"/>
  <c r="P384"/>
  <c r="BK384"/>
  <c r="J384"/>
  <c r="BE384"/>
  <c r="BI380"/>
  <c r="BH380"/>
  <c r="BG380"/>
  <c r="BF380"/>
  <c r="T380"/>
  <c r="R380"/>
  <c r="P380"/>
  <c r="BK380"/>
  <c r="J380"/>
  <c r="BE380"/>
  <c r="BI376"/>
  <c r="BH376"/>
  <c r="BG376"/>
  <c r="BF376"/>
  <c r="T376"/>
  <c r="R376"/>
  <c r="P376"/>
  <c r="BK376"/>
  <c r="J376"/>
  <c r="BE376"/>
  <c r="BI372"/>
  <c r="BH372"/>
  <c r="BG372"/>
  <c r="BF372"/>
  <c r="T372"/>
  <c r="R372"/>
  <c r="P372"/>
  <c r="BK372"/>
  <c r="J372"/>
  <c r="BE372"/>
  <c r="BI368"/>
  <c r="BH368"/>
  <c r="BG368"/>
  <c r="BF368"/>
  <c r="T368"/>
  <c r="R368"/>
  <c r="P368"/>
  <c r="BK368"/>
  <c r="J368"/>
  <c r="BE368"/>
  <c r="BI364"/>
  <c r="BH364"/>
  <c r="BG364"/>
  <c r="BF364"/>
  <c r="T364"/>
  <c r="R364"/>
  <c r="P364"/>
  <c r="BK364"/>
  <c r="J364"/>
  <c r="BE364"/>
  <c r="BI360"/>
  <c r="BH360"/>
  <c r="BG360"/>
  <c r="BF360"/>
  <c r="T360"/>
  <c r="R360"/>
  <c r="P360"/>
  <c r="BK360"/>
  <c r="J360"/>
  <c r="BE360"/>
  <c r="BI356"/>
  <c r="BH356"/>
  <c r="BG356"/>
  <c r="BF356"/>
  <c r="T356"/>
  <c r="R356"/>
  <c r="P356"/>
  <c r="BK356"/>
  <c r="J356"/>
  <c r="BE356"/>
  <c r="BI352"/>
  <c r="BH352"/>
  <c r="BG352"/>
  <c r="BF352"/>
  <c r="T352"/>
  <c r="R352"/>
  <c r="P352"/>
  <c r="BK352"/>
  <c r="J352"/>
  <c r="BE352"/>
  <c r="BI348"/>
  <c r="BH348"/>
  <c r="BG348"/>
  <c r="BF348"/>
  <c r="T348"/>
  <c r="T347"/>
  <c r="R348"/>
  <c r="R347"/>
  <c r="P348"/>
  <c r="P347"/>
  <c r="BK348"/>
  <c r="BK347"/>
  <c r="J347"/>
  <c r="J348"/>
  <c r="BE348"/>
  <c r="J103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41"/>
  <c r="BH341"/>
  <c r="BG341"/>
  <c r="BF341"/>
  <c r="T341"/>
  <c r="R341"/>
  <c r="P341"/>
  <c r="BK341"/>
  <c r="J341"/>
  <c r="BE341"/>
  <c r="BI340"/>
  <c r="BH340"/>
  <c r="BG340"/>
  <c r="BF340"/>
  <c r="T340"/>
  <c r="R340"/>
  <c r="P340"/>
  <c r="BK340"/>
  <c r="J340"/>
  <c r="BE340"/>
  <c r="BI336"/>
  <c r="BH336"/>
  <c r="BG336"/>
  <c r="BF336"/>
  <c r="T336"/>
  <c r="R336"/>
  <c r="P336"/>
  <c r="BK336"/>
  <c r="J336"/>
  <c r="BE336"/>
  <c r="BI332"/>
  <c r="BH332"/>
  <c r="BG332"/>
  <c r="BF332"/>
  <c r="T332"/>
  <c r="R332"/>
  <c r="P332"/>
  <c r="BK332"/>
  <c r="J332"/>
  <c r="BE332"/>
  <c r="BI328"/>
  <c r="BH328"/>
  <c r="BG328"/>
  <c r="BF328"/>
  <c r="T328"/>
  <c r="R328"/>
  <c r="P328"/>
  <c r="BK328"/>
  <c r="J328"/>
  <c r="BE328"/>
  <c r="BI324"/>
  <c r="BH324"/>
  <c r="BG324"/>
  <c r="BF324"/>
  <c r="T324"/>
  <c r="R324"/>
  <c r="P324"/>
  <c r="BK324"/>
  <c r="J324"/>
  <c r="BE324"/>
  <c r="BI320"/>
  <c r="BH320"/>
  <c r="BG320"/>
  <c r="BF320"/>
  <c r="T320"/>
  <c r="R320"/>
  <c r="P320"/>
  <c r="BK320"/>
  <c r="J320"/>
  <c r="BE320"/>
  <c r="BI316"/>
  <c r="BH316"/>
  <c r="BG316"/>
  <c r="BF316"/>
  <c r="T316"/>
  <c r="R316"/>
  <c r="P316"/>
  <c r="BK316"/>
  <c r="J316"/>
  <c r="BE316"/>
  <c r="BI312"/>
  <c r="BH312"/>
  <c r="BG312"/>
  <c r="BF312"/>
  <c r="T312"/>
  <c r="R312"/>
  <c r="P312"/>
  <c r="BK312"/>
  <c r="J312"/>
  <c r="BE312"/>
  <c r="BI308"/>
  <c r="BH308"/>
  <c r="BG308"/>
  <c r="BF308"/>
  <c r="T308"/>
  <c r="T307"/>
  <c r="R308"/>
  <c r="R307"/>
  <c r="P308"/>
  <c r="P307"/>
  <c r="BK308"/>
  <c r="BK307"/>
  <c r="J307"/>
  <c r="J308"/>
  <c r="BE308"/>
  <c r="J102"/>
  <c r="BI303"/>
  <c r="BH303"/>
  <c r="BG303"/>
  <c r="BF303"/>
  <c r="T303"/>
  <c r="R303"/>
  <c r="P303"/>
  <c r="BK303"/>
  <c r="J303"/>
  <c r="BE303"/>
  <c r="BI299"/>
  <c r="BH299"/>
  <c r="BG299"/>
  <c r="BF299"/>
  <c r="T299"/>
  <c r="R299"/>
  <c r="P299"/>
  <c r="BK299"/>
  <c r="J299"/>
  <c r="BE299"/>
  <c r="BI295"/>
  <c r="BH295"/>
  <c r="BG295"/>
  <c r="BF295"/>
  <c r="T295"/>
  <c r="R295"/>
  <c r="P295"/>
  <c r="BK295"/>
  <c r="J295"/>
  <c r="BE295"/>
  <c r="BI291"/>
  <c r="BH291"/>
  <c r="BG291"/>
  <c r="BF291"/>
  <c r="T291"/>
  <c r="R291"/>
  <c r="P291"/>
  <c r="BK291"/>
  <c r="J291"/>
  <c r="BE291"/>
  <c r="BI287"/>
  <c r="BH287"/>
  <c r="BG287"/>
  <c r="BF287"/>
  <c r="T287"/>
  <c r="R287"/>
  <c r="P287"/>
  <c r="BK287"/>
  <c r="J287"/>
  <c r="BE287"/>
  <c r="BI283"/>
  <c r="BH283"/>
  <c r="BG283"/>
  <c r="BF283"/>
  <c r="T283"/>
  <c r="R283"/>
  <c r="P283"/>
  <c r="BK283"/>
  <c r="J283"/>
  <c r="BE283"/>
  <c r="BI279"/>
  <c r="BH279"/>
  <c r="BG279"/>
  <c r="BF279"/>
  <c r="T279"/>
  <c r="R279"/>
  <c r="P279"/>
  <c r="BK279"/>
  <c r="J279"/>
  <c r="BE279"/>
  <c r="BI275"/>
  <c r="BH275"/>
  <c r="BG275"/>
  <c r="BF275"/>
  <c r="T275"/>
  <c r="R275"/>
  <c r="P275"/>
  <c r="BK275"/>
  <c r="J275"/>
  <c r="BE275"/>
  <c r="BI271"/>
  <c r="BH271"/>
  <c r="BG271"/>
  <c r="BF271"/>
  <c r="T271"/>
  <c r="R271"/>
  <c r="P271"/>
  <c r="BK271"/>
  <c r="J271"/>
  <c r="BE271"/>
  <c r="BI267"/>
  <c r="BH267"/>
  <c r="BG267"/>
  <c r="BF267"/>
  <c r="T267"/>
  <c r="R267"/>
  <c r="P267"/>
  <c r="BK267"/>
  <c r="J267"/>
  <c r="BE267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5"/>
  <c r="BH255"/>
  <c r="BG255"/>
  <c r="BF255"/>
  <c r="T255"/>
  <c r="R255"/>
  <c r="P255"/>
  <c r="BK255"/>
  <c r="J255"/>
  <c r="BE255"/>
  <c r="BI251"/>
  <c r="BH251"/>
  <c r="BG251"/>
  <c r="BF251"/>
  <c r="T251"/>
  <c r="R251"/>
  <c r="P251"/>
  <c r="BK251"/>
  <c r="J251"/>
  <c r="BE251"/>
  <c r="BI247"/>
  <c r="BH247"/>
  <c r="BG247"/>
  <c r="BF247"/>
  <c r="T247"/>
  <c r="R247"/>
  <c r="P247"/>
  <c r="BK247"/>
  <c r="J247"/>
  <c r="BE247"/>
  <c r="BI243"/>
  <c r="BH243"/>
  <c r="BG243"/>
  <c r="BF243"/>
  <c r="T243"/>
  <c r="R243"/>
  <c r="P243"/>
  <c r="BK243"/>
  <c r="J243"/>
  <c r="BE243"/>
  <c r="BI239"/>
  <c r="BH239"/>
  <c r="BG239"/>
  <c r="BF239"/>
  <c r="T239"/>
  <c r="R239"/>
  <c r="P239"/>
  <c r="BK239"/>
  <c r="J239"/>
  <c r="BE239"/>
  <c r="BI235"/>
  <c r="BH235"/>
  <c r="BG235"/>
  <c r="BF235"/>
  <c r="T235"/>
  <c r="R235"/>
  <c r="P235"/>
  <c r="BK235"/>
  <c r="J235"/>
  <c r="BE235"/>
  <c r="BI231"/>
  <c r="BH231"/>
  <c r="BG231"/>
  <c r="BF231"/>
  <c r="T231"/>
  <c r="T230"/>
  <c r="R231"/>
  <c r="R230"/>
  <c r="P231"/>
  <c r="P230"/>
  <c r="BK231"/>
  <c r="BK230"/>
  <c r="J230"/>
  <c r="J231"/>
  <c r="BE231"/>
  <c r="J101"/>
  <c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90"/>
  <c r="BH190"/>
  <c r="BG190"/>
  <c r="BF190"/>
  <c r="T190"/>
  <c r="R190"/>
  <c r="P190"/>
  <c r="BK190"/>
  <c r="J190"/>
  <c r="BE190"/>
  <c r="BI186"/>
  <c r="BH186"/>
  <c r="BG186"/>
  <c r="BF186"/>
  <c r="T186"/>
  <c r="R186"/>
  <c r="P186"/>
  <c r="BK186"/>
  <c r="J186"/>
  <c r="BE186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F39"/>
  <c i="1" r="BD97"/>
  <c i="3" r="BH130"/>
  <c r="F38"/>
  <c i="1" r="BC97"/>
  <c i="3" r="BG130"/>
  <c r="F37"/>
  <c i="1" r="BB97"/>
  <c i="3" r="BF130"/>
  <c r="J36"/>
  <c i="1" r="AW97"/>
  <c i="3" r="F36"/>
  <c i="1" r="BA97"/>
  <c i="3" r="T130"/>
  <c r="T129"/>
  <c r="T128"/>
  <c r="T127"/>
  <c r="R130"/>
  <c r="R129"/>
  <c r="R128"/>
  <c r="R127"/>
  <c r="P130"/>
  <c r="P129"/>
  <c r="P128"/>
  <c r="P127"/>
  <c i="1" r="AU97"/>
  <c i="3" r="BK130"/>
  <c r="BK129"/>
  <c r="J129"/>
  <c r="BK128"/>
  <c r="J128"/>
  <c r="BK127"/>
  <c r="J127"/>
  <c r="J98"/>
  <c r="J32"/>
  <c i="1" r="AG97"/>
  <c i="3" r="J130"/>
  <c r="BE130"/>
  <c r="J35"/>
  <c i="1" r="AV97"/>
  <c i="3" r="F35"/>
  <c i="1" r="AZ97"/>
  <c i="3" r="J100"/>
  <c r="J99"/>
  <c r="J124"/>
  <c r="J123"/>
  <c r="F121"/>
  <c r="E119"/>
  <c r="J94"/>
  <c r="J93"/>
  <c r="F91"/>
  <c r="E89"/>
  <c r="J41"/>
  <c r="J20"/>
  <c r="E20"/>
  <c r="F124"/>
  <c r="F94"/>
  <c r="J19"/>
  <c r="J17"/>
  <c r="E17"/>
  <c r="F123"/>
  <c r="F93"/>
  <c r="J16"/>
  <c r="J14"/>
  <c r="J121"/>
  <c r="J91"/>
  <c r="E7"/>
  <c r="E115"/>
  <c r="E85"/>
  <c i="2" r="J39"/>
  <c r="J38"/>
  <c i="1" r="AY96"/>
  <c i="2" r="J37"/>
  <c i="1" r="AX96"/>
  <c i="2" r="BI260"/>
  <c r="BH260"/>
  <c r="BG260"/>
  <c r="BF260"/>
  <c r="T260"/>
  <c r="R260"/>
  <c r="P260"/>
  <c r="BK260"/>
  <c r="J260"/>
  <c r="BE260"/>
  <c r="BI259"/>
  <c r="BH259"/>
  <c r="BG259"/>
  <c r="BF259"/>
  <c r="T259"/>
  <c r="T258"/>
  <c r="R259"/>
  <c r="R258"/>
  <c r="P259"/>
  <c r="P258"/>
  <c r="BK259"/>
  <c r="BK258"/>
  <c r="J258"/>
  <c r="J259"/>
  <c r="BE259"/>
  <c r="J103"/>
  <c r="BI254"/>
  <c r="BH254"/>
  <c r="BG254"/>
  <c r="BF254"/>
  <c r="T254"/>
  <c r="R254"/>
  <c r="P254"/>
  <c r="BK254"/>
  <c r="J254"/>
  <c r="BE254"/>
  <c r="BI250"/>
  <c r="BH250"/>
  <c r="BG250"/>
  <c r="BF250"/>
  <c r="T250"/>
  <c r="R250"/>
  <c r="P250"/>
  <c r="BK250"/>
  <c r="J250"/>
  <c r="BE250"/>
  <c r="BI246"/>
  <c r="BH246"/>
  <c r="BG246"/>
  <c r="BF246"/>
  <c r="T246"/>
  <c r="R246"/>
  <c r="P246"/>
  <c r="BK246"/>
  <c r="J246"/>
  <c r="BE246"/>
  <c r="BI242"/>
  <c r="BH242"/>
  <c r="BG242"/>
  <c r="BF242"/>
  <c r="T242"/>
  <c r="R242"/>
  <c r="P242"/>
  <c r="BK242"/>
  <c r="J242"/>
  <c r="BE242"/>
  <c r="BI238"/>
  <c r="BH238"/>
  <c r="BG238"/>
  <c r="BF238"/>
  <c r="T238"/>
  <c r="R238"/>
  <c r="P238"/>
  <c r="BK238"/>
  <c r="J238"/>
  <c r="BE238"/>
  <c r="BI234"/>
  <c r="BH234"/>
  <c r="BG234"/>
  <c r="BF234"/>
  <c r="T234"/>
  <c r="R234"/>
  <c r="P234"/>
  <c r="BK234"/>
  <c r="J234"/>
  <c r="BE234"/>
  <c r="BI230"/>
  <c r="BH230"/>
  <c r="BG230"/>
  <c r="BF230"/>
  <c r="T230"/>
  <c r="R230"/>
  <c r="P230"/>
  <c r="BK230"/>
  <c r="J230"/>
  <c r="BE230"/>
  <c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10"/>
  <c r="BH210"/>
  <c r="BG210"/>
  <c r="BF210"/>
  <c r="T210"/>
  <c r="R210"/>
  <c r="P210"/>
  <c r="BK210"/>
  <c r="J210"/>
  <c r="BE210"/>
  <c r="BI206"/>
  <c r="BH206"/>
  <c r="BG206"/>
  <c r="BF206"/>
  <c r="T206"/>
  <c r="T205"/>
  <c r="R206"/>
  <c r="R205"/>
  <c r="P206"/>
  <c r="P205"/>
  <c r="BK206"/>
  <c r="BK205"/>
  <c r="J205"/>
  <c r="J206"/>
  <c r="BE206"/>
  <c r="J102"/>
  <c r="BI201"/>
  <c r="BH201"/>
  <c r="BG201"/>
  <c r="BF201"/>
  <c r="T201"/>
  <c r="R201"/>
  <c r="P201"/>
  <c r="BK201"/>
  <c r="J201"/>
  <c r="BE201"/>
  <c r="BI197"/>
  <c r="BH197"/>
  <c r="BG197"/>
  <c r="BF197"/>
  <c r="T197"/>
  <c r="R197"/>
  <c r="P197"/>
  <c r="BK197"/>
  <c r="J197"/>
  <c r="BE197"/>
  <c r="BI193"/>
  <c r="BH193"/>
  <c r="BG193"/>
  <c r="BF193"/>
  <c r="T193"/>
  <c r="R193"/>
  <c r="P193"/>
  <c r="BK193"/>
  <c r="J193"/>
  <c r="BE193"/>
  <c r="BI189"/>
  <c r="BH189"/>
  <c r="BG189"/>
  <c r="BF189"/>
  <c r="T189"/>
  <c r="R189"/>
  <c r="P189"/>
  <c r="BK189"/>
  <c r="J189"/>
  <c r="BE189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/>
  <c r="BI177"/>
  <c r="BH177"/>
  <c r="BG177"/>
  <c r="BF177"/>
  <c r="T177"/>
  <c r="T176"/>
  <c r="R177"/>
  <c r="R176"/>
  <c r="P177"/>
  <c r="P176"/>
  <c r="BK177"/>
  <c r="BK176"/>
  <c r="J176"/>
  <c r="J177"/>
  <c r="BE177"/>
  <c r="J101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8"/>
  <c r="F39"/>
  <c i="1" r="BD96"/>
  <c i="2" r="BH128"/>
  <c r="F38"/>
  <c i="1" r="BC96"/>
  <c i="2" r="BG128"/>
  <c r="F37"/>
  <c i="1" r="BB96"/>
  <c i="2" r="BF128"/>
  <c r="J36"/>
  <c i="1" r="AW96"/>
  <c i="2" r="F36"/>
  <c i="1" r="BA96"/>
  <c i="2" r="T128"/>
  <c r="T127"/>
  <c r="T126"/>
  <c r="T125"/>
  <c r="R128"/>
  <c r="R127"/>
  <c r="R126"/>
  <c r="R125"/>
  <c r="P128"/>
  <c r="P127"/>
  <c r="P126"/>
  <c r="P125"/>
  <c i="1" r="AU96"/>
  <c i="2" r="BK128"/>
  <c r="BK127"/>
  <c r="J127"/>
  <c r="BK126"/>
  <c r="J126"/>
  <c r="BK125"/>
  <c r="J125"/>
  <c r="J98"/>
  <c r="J32"/>
  <c i="1" r="AG96"/>
  <c i="2" r="J128"/>
  <c r="BE128"/>
  <c r="J35"/>
  <c i="1" r="AV96"/>
  <c i="2" r="F35"/>
  <c i="1" r="AZ96"/>
  <c i="2" r="J100"/>
  <c r="J99"/>
  <c r="J122"/>
  <c r="J121"/>
  <c r="F119"/>
  <c r="E117"/>
  <c r="J94"/>
  <c r="J93"/>
  <c r="F91"/>
  <c r="E89"/>
  <c r="J41"/>
  <c r="J20"/>
  <c r="E20"/>
  <c r="F122"/>
  <c r="F94"/>
  <c r="J19"/>
  <c r="J17"/>
  <c r="E17"/>
  <c r="F121"/>
  <c r="F93"/>
  <c r="J16"/>
  <c r="J14"/>
  <c r="J119"/>
  <c r="J91"/>
  <c r="E7"/>
  <c r="E113"/>
  <c r="E85"/>
  <c i="1"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8"/>
  <c r="AN98"/>
  <c r="AT97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<sst xmlns="http://schemas.openxmlformats.org/spreadsheetml/2006/main">
  <si>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</si>
  <si>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</si>
  <si>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</si>
  <si>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</si>
  <si>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</si>
  <si>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{cbbb2647-3902-4a15-9412-f7b6f0430def}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</si>
  <si>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</si>
  <si>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</si>
  <si>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</si>
  <si>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</si>
  <si>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</si>
  <si>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</si>
  <si>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</si>
  <si>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</si>
  <si>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26/19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</si>
  <si>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</si>
  <si>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</si>
  <si>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Rychnov nad  Kněžnou, úprava příjezdu k objektu ZŠ u zimního stadionu</t>
  </si>
  <si>
    <t>KSO:</t>
  </si>
  <si>
    <t>822 29 3</t>
  </si>
  <si>
    <t>CC-CZ:</t>
  </si>
  <si>
    <t>21121</t>
  </si>
  <si>
    <t>Místo:</t>
  </si>
  <si>
    <t>Rychnov nad Kněžnou</t>
  </si>
  <si>
    <t>Datum:</t>
  </si>
  <si>
    <t>22. 10. 2019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</si>
  <si>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</si>
  <si>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</si>
  <si>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</si>
  <si>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</si>
  <si>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</si>
  <si>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</si>
  <si>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</si>
  <si>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VIAPROJEKT s.r.o. HK</t>
  </si>
  <si>
    <t>True</t>
  </si>
  <si>
    <t>Zpracovatel:</t>
  </si>
  <si>
    <t>B.Burešová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</si>
  <si>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</si>
  <si>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</si>
  <si>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</si>
  <si>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</si>
  <si>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</si>
  <si>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</si>
  <si>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</si>
  <si>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</si>
  <si>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</si>
  <si>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</si>
  <si>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</si>
  <si>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</si>
  <si>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</si>
  <si>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</si>
  <si>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</si>
  <si>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</si>
  <si>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</si>
  <si>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</si>
  <si>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</si>
  <si>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</si>
  <si>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</si>
  <si>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</si>
  <si>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</si>
  <si>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</si>
  <si>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</si>
  <si>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</si>
  <si>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</si>
  <si>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</si>
  <si>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</si>
  <si>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</si>
  <si>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</si>
  <si>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</si>
  <si>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</si>
  <si>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</si>
  <si>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</si>
  <si>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</si>
  <si>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</si>
  <si>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</si>
  <si>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</si>
  <si>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</si>
  <si>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</si>
  <si>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</si>
  <si>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</si>
  <si>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</si>
  <si>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</si>
  <si>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</t>
  </si>
  <si>
    <t>D.1.1. Zpevněné plochy</t>
  </si>
  <si>
    <t>STA</t>
  </si>
  <si>
    <t>1</t>
  </si>
  <si>
    <t>{c4b2ff84-0070-4c6e-beae-22cd86153765}</t>
  </si>
  <si>
    <t>2</t>
  </si>
  <si>
    <t>/</t>
  </si>
  <si>
    <t>a</t>
  </si>
  <si>
    <t>příprava území</t>
  </si>
  <si>
    <t>Soupis</t>
  </si>
  <si>
    <t>{dbc7cd16-deb4-4e28-a42a-ee39044036fc}</t>
  </si>
  <si>
    <t>b</t>
  </si>
  <si>
    <t>návrh</t>
  </si>
  <si>
    <t>{50a036a2-94db-4139-b851-a7105bce3910}</t>
  </si>
  <si>
    <t>B</t>
  </si>
  <si>
    <t>Vedlejší a ostatní náklady</t>
  </si>
  <si>
    <t>{115acabf-1897-459b-a283-9b6a37cf6f29}</t>
  </si>
  <si>
    <t>KRYCÍ LIST SOUPISU PRACÍ</t>
  </si>
  <si>
    <t>Objekt:</t>
  </si>
  <si>
    <t>A - D.1.1. Zpevněné plochy</t>
  </si>
  <si>
    <t>Soupis:</t>
  </si>
  <si>
    <t>a -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</si>
  <si>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</si>
  <si>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</si>
  <si>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</si>
  <si>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</si>
  <si>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</si>
  <si>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</si>
  <si>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</si>
  <si>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</si>
  <si>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</si>
  <si>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</si>
  <si>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</si>
  <si>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</si>
  <si>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</si>
  <si>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</si>
  <si>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</si>
  <si>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</si>
  <si>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</si>
  <si>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</si>
  <si>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</si>
  <si>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</si>
  <si>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</si>
  <si>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</si>
  <si>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</si>
  <si>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</si>
  <si>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</si>
  <si>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</si>
  <si>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</si>
  <si>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</si>
  <si>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</si>
  <si>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</si>
  <si>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</si>
  <si>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2019 01</t>
  </si>
  <si>
    <t>4</t>
  </si>
  <si>
    <t>-929840597</t>
  </si>
  <si>
    <t>VV</t>
  </si>
  <si>
    <t>viz. příloha 2.a.</t>
  </si>
  <si>
    <t>55</t>
  </si>
  <si>
    <t>Součet</t>
  </si>
  <si>
    <t>111201401</t>
  </si>
  <si>
    <t>Spálení křovin a stromů průměru kmene do 100 mm</t>
  </si>
  <si>
    <t>-1024031079</t>
  </si>
  <si>
    <t>3</t>
  </si>
  <si>
    <t>113106134</t>
  </si>
  <si>
    <t>Rozebrání dlažeb ze zámkových dlaždic komunikací pro pěší strojně pl do 50 m2</t>
  </si>
  <si>
    <t>1424847141</t>
  </si>
  <si>
    <t>oprava chodníku, viz. příloha 2.a., dlažba se zpětně použije</t>
  </si>
  <si>
    <t>45</t>
  </si>
  <si>
    <t>868427595</t>
  </si>
  <si>
    <t>oprava vjezdu, viz. příloha 2.a., dlažba se zpětně použije</t>
  </si>
  <si>
    <t>31</t>
  </si>
  <si>
    <t>5</t>
  </si>
  <si>
    <t>113107323</t>
  </si>
  <si>
    <t>Odstranění podkladu z kameniva drceného tl 300 mm strojně pl do 50 m2</t>
  </si>
  <si>
    <t>-1930330456</t>
  </si>
  <si>
    <t>oprava chodníku, viz. příloha 2.a.</t>
  </si>
  <si>
    <t>6</t>
  </si>
  <si>
    <t>-1976628676</t>
  </si>
  <si>
    <t>oprava vjezdu. viz. příloha 2.a.</t>
  </si>
  <si>
    <t>7</t>
  </si>
  <si>
    <t>11256973</t>
  </si>
  <si>
    <t>demolice komunikace vozidlové, viz. příloha 2.a.</t>
  </si>
  <si>
    <t>50</t>
  </si>
  <si>
    <t>8</t>
  </si>
  <si>
    <t>113107330</t>
  </si>
  <si>
    <t>Odstranění podkladu z betonu prostého tl 100 mm strojně pl do 50 m2</t>
  </si>
  <si>
    <t>-254868597</t>
  </si>
  <si>
    <t>demolice komunikace vozidlová, viz. příloha 2.a.</t>
  </si>
  <si>
    <t>9</t>
  </si>
  <si>
    <t>113107342</t>
  </si>
  <si>
    <t>Odstranění podkladu živičného tl 100 mm strojně pl do 50 m2</t>
  </si>
  <si>
    <t>528408832</t>
  </si>
  <si>
    <t>10</t>
  </si>
  <si>
    <t>113154112</t>
  </si>
  <si>
    <t>Frézování živičného krytu tl 40 mm pruh š 0,5 m pl do 500 m2 bez překážek v trase</t>
  </si>
  <si>
    <t>617961130</t>
  </si>
  <si>
    <t>702</t>
  </si>
  <si>
    <t>11</t>
  </si>
  <si>
    <t>113202111</t>
  </si>
  <si>
    <t>Vytrhání obrub krajníků obrubníků stojatých</t>
  </si>
  <si>
    <t>m</t>
  </si>
  <si>
    <t>837433674</t>
  </si>
  <si>
    <t>betonový obrubník, viz. příloha 2.a.</t>
  </si>
  <si>
    <t>340</t>
  </si>
  <si>
    <t>12</t>
  </si>
  <si>
    <t>121101103</t>
  </si>
  <si>
    <t>Sejmutí ornice s přemístěním na vzdálenost do 250 m</t>
  </si>
  <si>
    <t>m3</t>
  </si>
  <si>
    <t>722150359</t>
  </si>
  <si>
    <t>435*0,1</t>
  </si>
  <si>
    <t>Ostatní konstrukce a práce, bourání</t>
  </si>
  <si>
    <t>13</t>
  </si>
  <si>
    <t>919731121</t>
  </si>
  <si>
    <t>Zarovnání styčné plochy podkladu nebo krytu živičného tl do 50 mm</t>
  </si>
  <si>
    <t>473321605</t>
  </si>
  <si>
    <t>22</t>
  </si>
  <si>
    <t>14</t>
  </si>
  <si>
    <t>919735111</t>
  </si>
  <si>
    <t>Řezání stávajícího živičného krytu hl do 50 mm</t>
  </si>
  <si>
    <t>809034092</t>
  </si>
  <si>
    <t>91974</t>
  </si>
  <si>
    <t>Prořezání větví v potřebném rozsahu u stávajících dřevin</t>
  </si>
  <si>
    <t>kus</t>
  </si>
  <si>
    <t>-1510863494</t>
  </si>
  <si>
    <t>odhad, viz. příloha 1</t>
  </si>
  <si>
    <t>16</t>
  </si>
  <si>
    <t>979054451</t>
  </si>
  <si>
    <t>Očištění vybouraných zámkových dlaždic s původním spárováním z kameniva těženého</t>
  </si>
  <si>
    <t>1490977836</t>
  </si>
  <si>
    <t>17</t>
  </si>
  <si>
    <t>-1293640843</t>
  </si>
  <si>
    <t>oprava vjezdu, viz. příloha 2.a.</t>
  </si>
  <si>
    <t>18</t>
  </si>
  <si>
    <t>980</t>
  </si>
  <si>
    <t>Ochrana stávajících dřevin bedněním</t>
  </si>
  <si>
    <t>-1204428865</t>
  </si>
  <si>
    <t>montáž+demontáž+materiál</t>
  </si>
  <si>
    <t>19</t>
  </si>
  <si>
    <t>981</t>
  </si>
  <si>
    <t>Vybourání stávající uliční vpusti</t>
  </si>
  <si>
    <t>-667310156</t>
  </si>
  <si>
    <t>výměna vpusti, bourací práce+zemní práce+doprava +poplatek</t>
  </si>
  <si>
    <t>997</t>
  </si>
  <si>
    <t>Přesun sutě</t>
  </si>
  <si>
    <t>20</t>
  </si>
  <si>
    <t>997221551</t>
  </si>
  <si>
    <t>Vodorovná doprava suti ze sypkých materiálů do 1 km</t>
  </si>
  <si>
    <t>t</t>
  </si>
  <si>
    <t>305207108</t>
  </si>
  <si>
    <t>živice</t>
  </si>
  <si>
    <t>(50*0,22)+(702*0,103)</t>
  </si>
  <si>
    <t>235525346</t>
  </si>
  <si>
    <t>suť</t>
  </si>
  <si>
    <t>(50*0,44)+(50*0,24)+(45*0,44)+(31*0,44)</t>
  </si>
  <si>
    <t>997221559</t>
  </si>
  <si>
    <t>Příplatek ZKD 1 km u vodorovné dopravy suti ze sypkých materiálů</t>
  </si>
  <si>
    <t>174124429</t>
  </si>
  <si>
    <t>živice+příplatek za dalších 9 km</t>
  </si>
  <si>
    <t>83,306*9</t>
  </si>
  <si>
    <t>23</t>
  </si>
  <si>
    <t>-1157516265</t>
  </si>
  <si>
    <t>suť+příplatek za dalších 9 km</t>
  </si>
  <si>
    <t>67,44*9</t>
  </si>
  <si>
    <t>24</t>
  </si>
  <si>
    <t>997221571</t>
  </si>
  <si>
    <t>Vodorovná doprava vybouraných hmot do 1 km</t>
  </si>
  <si>
    <t>1171478336</t>
  </si>
  <si>
    <t>vybourané hmoty</t>
  </si>
  <si>
    <t>(340*0,205)</t>
  </si>
  <si>
    <t>25</t>
  </si>
  <si>
    <t>997221579</t>
  </si>
  <si>
    <t>Příplatek ZKD 1 km u vodorovné dopravy vybouraných hmot</t>
  </si>
  <si>
    <t>-179028920</t>
  </si>
  <si>
    <t>vybourané hmoty +příplatek za dalších 9 km</t>
  </si>
  <si>
    <t>69,7*9</t>
  </si>
  <si>
    <t>26</t>
  </si>
  <si>
    <t>997221611</t>
  </si>
  <si>
    <t>Nakládání suti na dopravní prostředky pro vodorovnou dopravu</t>
  </si>
  <si>
    <t>-1171280218</t>
  </si>
  <si>
    <t>27</t>
  </si>
  <si>
    <t>-1660890617</t>
  </si>
  <si>
    <t>28</t>
  </si>
  <si>
    <t>997221612</t>
  </si>
  <si>
    <t>Nakládání vybouraných hmot na dopravní prostředky pro vodorovnou dopravu</t>
  </si>
  <si>
    <t>1609537134</t>
  </si>
  <si>
    <t>vybourané hmooty</t>
  </si>
  <si>
    <t>29</t>
  </si>
  <si>
    <t>997221815</t>
  </si>
  <si>
    <t>Poplatek za uložení na skládce (skládkovné) stavebního odpadu betonového kód odpadu 170 101</t>
  </si>
  <si>
    <t>1255836165</t>
  </si>
  <si>
    <t xml:space="preserve">suť </t>
  </si>
  <si>
    <t>(50*0,24)</t>
  </si>
  <si>
    <t>30</t>
  </si>
  <si>
    <t>1914142813</t>
  </si>
  <si>
    <t>997221845</t>
  </si>
  <si>
    <t>Poplatek za uložení na skládce (skládkovné) odpadu asfaltového bez dehtu kód odpadu 170 302</t>
  </si>
  <si>
    <t>651702362</t>
  </si>
  <si>
    <t>32</t>
  </si>
  <si>
    <t>997221855</t>
  </si>
  <si>
    <t>Poplatek za uložení na skládce (skládkovné) zeminy a kameniva kód odpadu 170 504</t>
  </si>
  <si>
    <t>-558339586</t>
  </si>
  <si>
    <t>(50*0,44)+(45*0,44)+(31*0,44)</t>
  </si>
  <si>
    <t>998</t>
  </si>
  <si>
    <t>Přesun hmot</t>
  </si>
  <si>
    <t>33</t>
  </si>
  <si>
    <t>998223011</t>
  </si>
  <si>
    <t>Přesun hmot pro pozemní komunikace s krytem dlážděným</t>
  </si>
  <si>
    <t>4330333</t>
  </si>
  <si>
    <t>34</t>
  </si>
  <si>
    <t>998223091</t>
  </si>
  <si>
    <t>Příplatek k přesunu hmot pro pozemní komunikace s krytem dlážděným za zvětšený přesun do 1000 m</t>
  </si>
  <si>
    <t>-1819500510</t>
  </si>
  <si>
    <t>b - návrh</t>
  </si>
  <si>
    <t xml:space="preserve">    5 - Komunikace pozemní</t>
  </si>
  <si>
    <t xml:space="preserve">    8 - Trubní vedení</t>
  </si>
  <si>
    <t>122202202</t>
  </si>
  <si>
    <t>Odkopávky a prokopávky nezapažené pro silnice objemu do 1000 m3 v hornině tř. 3</t>
  </si>
  <si>
    <t>-1992279332</t>
  </si>
  <si>
    <t>výkop, viz. příloha 2.c., 2.d.</t>
  </si>
  <si>
    <t>138</t>
  </si>
  <si>
    <t>122202209</t>
  </si>
  <si>
    <t>Příplatek k odkopávkám a prokopávkám pro silnice v hornině tř. 3 za lepivost</t>
  </si>
  <si>
    <t>863578036</t>
  </si>
  <si>
    <t>výkop, 10% z celkové kubatury, viz. příloha 2.c., 2.d.</t>
  </si>
  <si>
    <t>138*0,1</t>
  </si>
  <si>
    <t>130001101</t>
  </si>
  <si>
    <t>Příplatek za ztížení vykopávky v blízkosti podzemního vedení</t>
  </si>
  <si>
    <t>-853813748</t>
  </si>
  <si>
    <t>sondy, viz. příloha 2.c. , 2.d.</t>
  </si>
  <si>
    <t>88679475</t>
  </si>
  <si>
    <t>výkop, 10% z celkové kubatury, viz. příloha 2.c. , 2.d.</t>
  </si>
  <si>
    <t>132201101</t>
  </si>
  <si>
    <t>Hloubení rýh š do 600 mm v hornině tř. 3 objemu do 100 m3</t>
  </si>
  <si>
    <t>-901214644</t>
  </si>
  <si>
    <t>sondy, viz. příloha 2.c., 2.d.</t>
  </si>
  <si>
    <t>162301101</t>
  </si>
  <si>
    <t>Vodorovné přemístění do 500 m výkopku/sypaniny z horniny tř. 1 až 4</t>
  </si>
  <si>
    <t>1463122835</t>
  </si>
  <si>
    <t>ornice pro ohumusování z meziskládky, viz. příloha 2.a.</t>
  </si>
  <si>
    <t>162701105</t>
  </si>
  <si>
    <t>Vodorovné přemístění do 10000 m výkopku/sypaniny z horniny tř. 1 až 4</t>
  </si>
  <si>
    <t>-811349654</t>
  </si>
  <si>
    <t>výkop, viz. příloha 2.c. , 2.d.</t>
  </si>
  <si>
    <t>1799780404</t>
  </si>
  <si>
    <t>SDZ posun, viz. příloha 2.a.</t>
  </si>
  <si>
    <t>0,3*0,3*0,6*1</t>
  </si>
  <si>
    <t>-768408149</t>
  </si>
  <si>
    <t>SDZ návrh, viz. příloha 2.a.</t>
  </si>
  <si>
    <t>(0,3*0,3*0,6*3)</t>
  </si>
  <si>
    <t>-1799293985</t>
  </si>
  <si>
    <t>dovoz scházející ornice pro ohumusování, viz. příloha 2.a.</t>
  </si>
  <si>
    <t>(324*0,15)-(435*0,1)</t>
  </si>
  <si>
    <t>167101101</t>
  </si>
  <si>
    <t>Nakládání výkopku z hornin tř. 1 až 4 do 100 m3</t>
  </si>
  <si>
    <t>-1498204477</t>
  </si>
  <si>
    <t>ornice pro ohumusování, viz. příloha 2.a.</t>
  </si>
  <si>
    <t>324*0,15</t>
  </si>
  <si>
    <t>-1620280103</t>
  </si>
  <si>
    <t>-1500151284</t>
  </si>
  <si>
    <t>171201201</t>
  </si>
  <si>
    <t>Uložení sypaniny na skládky</t>
  </si>
  <si>
    <t>530210402</t>
  </si>
  <si>
    <t>2032351849</t>
  </si>
  <si>
    <t>1067607412</t>
  </si>
  <si>
    <t>SDZ návrh-viz. příloha 2.a.</t>
  </si>
  <si>
    <t>171201211</t>
  </si>
  <si>
    <t>Poplatek za uložení stavebního odpadu - zeminy a kameniva na skládce</t>
  </si>
  <si>
    <t>1924386394</t>
  </si>
  <si>
    <t>138*1,8</t>
  </si>
  <si>
    <t>-995624992</t>
  </si>
  <si>
    <t>SDZ posun. viz. příloha 2.a.</t>
  </si>
  <si>
    <t>(0,3*0,3*0,6*1)*1,8</t>
  </si>
  <si>
    <t>1947497098</t>
  </si>
  <si>
    <t>(0,3*0,3*0,6*3)*1,8</t>
  </si>
  <si>
    <t>181301102</t>
  </si>
  <si>
    <t>Rozprostření ornice tl vrstvy do 150 mm pl do 500 m2 v rovině nebo ve svahu do 1:5</t>
  </si>
  <si>
    <t>2058056034</t>
  </si>
  <si>
    <t>324</t>
  </si>
  <si>
    <t>M</t>
  </si>
  <si>
    <t>181303</t>
  </si>
  <si>
    <t>nákup scházející ornice</t>
  </si>
  <si>
    <t>713159832</t>
  </si>
  <si>
    <t>181411131</t>
  </si>
  <si>
    <t>Založení parkového trávníku výsevem plochy do 1000 m2 v rovině a ve svahu do 1:5</t>
  </si>
  <si>
    <t>-530205660</t>
  </si>
  <si>
    <t>00572410</t>
  </si>
  <si>
    <t>osivo směs travní parková</t>
  </si>
  <si>
    <t>kg</t>
  </si>
  <si>
    <t>-1645544614</t>
  </si>
  <si>
    <t>+ztratné, viz. příloha 2.a.</t>
  </si>
  <si>
    <t>324*0,03*1,15</t>
  </si>
  <si>
    <t>181951101</t>
  </si>
  <si>
    <t>Úprava pláně v hornině tř. 1 až 4 bez zhutnění</t>
  </si>
  <si>
    <t>2125761014</t>
  </si>
  <si>
    <t>zeleň</t>
  </si>
  <si>
    <t>181951102</t>
  </si>
  <si>
    <t>Úprava pláně v hornině tř. 1 až 4 se zhutněním</t>
  </si>
  <si>
    <t>397207111</t>
  </si>
  <si>
    <t>zpevněné plochy</t>
  </si>
  <si>
    <t>132+26+(118*0,5)+45+31</t>
  </si>
  <si>
    <t>Komunikace pozemní</t>
  </si>
  <si>
    <t>564851111</t>
  </si>
  <si>
    <t>Podklad ze štěrkodrtě ŠD tl 150 mm</t>
  </si>
  <si>
    <t>1934229375</t>
  </si>
  <si>
    <t>parkovací stání, štěrkodrť ŠD fr. 0-32, viz. příloha 2.a., 2.b.</t>
  </si>
  <si>
    <t>(130+2)+(118*0,5)</t>
  </si>
  <si>
    <t>2132318433</t>
  </si>
  <si>
    <t>parkovací stání, štěrkodrť ŠD fr. 0-63, viz. příloha 2.a. , 2.b.</t>
  </si>
  <si>
    <t>-98087466</t>
  </si>
  <si>
    <t xml:space="preserve">vyhrazené parkovací stání, štěrkodrť ŚD  fr. 0-63, viz. příloha 2.a., 2.b.</t>
  </si>
  <si>
    <t>506613152</t>
  </si>
  <si>
    <t>vyhrazené parkovací stání, štěrkodrť ŠD fr.0-32m viz. příloha 2.a. , 2.b.</t>
  </si>
  <si>
    <t>564861111</t>
  </si>
  <si>
    <t>Podklad ze štěrkodrtě ŠD tl 200 mm</t>
  </si>
  <si>
    <t>830258260</t>
  </si>
  <si>
    <t>úprava podloží štěrkodrtí ŠD fr. 0-63 v celkové tl. 400 mm, viz. příloha 1 , 2.b.</t>
  </si>
  <si>
    <t>(132+26)*2</t>
  </si>
  <si>
    <t>564871111</t>
  </si>
  <si>
    <t>Podklad ze štěrkodrtě ŠD tl 250 mm</t>
  </si>
  <si>
    <t>96539943</t>
  </si>
  <si>
    <t xml:space="preserve">oprava chodníku. štěrkodrť ŠD fr. 0-32, viz. příloha 2.a.  a 2.b.</t>
  </si>
  <si>
    <t>-156450160</t>
  </si>
  <si>
    <t xml:space="preserve">oprava vjezdy a odrazného pruhu, štěrkodrť ŠD fr. 0-32, viz. příloha 2.a.  a 2.b.</t>
  </si>
  <si>
    <t>573211109</t>
  </si>
  <si>
    <t>Postřik živičný spojovací z asfaltu v množství 0,50 kg/m2</t>
  </si>
  <si>
    <t>2118632615</t>
  </si>
  <si>
    <t>živičný koberec, viz. příloha 2.a., 2.b.</t>
  </si>
  <si>
    <t>577134121</t>
  </si>
  <si>
    <t>Asfaltový beton vrstva obrusná ACO 11 (ABS) tř. I tl 40 mm š přes 3 m z nemodifikovaného asfaltu</t>
  </si>
  <si>
    <t>553203881</t>
  </si>
  <si>
    <t>živičný koberec , viz. příloha 2.a. , 2.b.</t>
  </si>
  <si>
    <t>35</t>
  </si>
  <si>
    <t>57713413</t>
  </si>
  <si>
    <t>Asfaltový beton ACO11 tř.I, průměrná tl. 20 mm přes 3m z nemodifikovaného asfaltu</t>
  </si>
  <si>
    <t>-461324583</t>
  </si>
  <si>
    <t xml:space="preserve">dorovnání příčného sklonu ACO11 v průměrné tl. 20 mm, </t>
  </si>
  <si>
    <t>36</t>
  </si>
  <si>
    <t>596211110</t>
  </si>
  <si>
    <t>Kladení zámkové dlažby komunikací pro pěší tl 60 mm skupiny A pl do 50 m2</t>
  </si>
  <si>
    <t>-1140870273</t>
  </si>
  <si>
    <t>oprava chodníku, použije stávající vybouraná a očištěná dlažba, viz. poříloha 2.a. a 2.b.</t>
  </si>
  <si>
    <t>37</t>
  </si>
  <si>
    <t>596211220</t>
  </si>
  <si>
    <t>Kladení zámkové dlažby komunikací pro pěší tl 80 mm skupiny B pl do 50 m2</t>
  </si>
  <si>
    <t>-806435334</t>
  </si>
  <si>
    <t>oprava vjezdu a odrazného pruhu, použije se stávající vybouiraná a očištěná dlažba, viz. příloha 2.a. a 2.b.</t>
  </si>
  <si>
    <t>38</t>
  </si>
  <si>
    <t>596212210</t>
  </si>
  <si>
    <t>Kladení zámkové dlažby pozemních komunikací tl 80 mm skupiny A pl do 50 m2</t>
  </si>
  <si>
    <t>1777311811</t>
  </si>
  <si>
    <t>vyhrazené parkovací stání, viz. příloha 2.a. , 2.b.</t>
  </si>
  <si>
    <t>39</t>
  </si>
  <si>
    <t>59245020</t>
  </si>
  <si>
    <t>dlažba skladebná betonová 200x100x80mm přírodní</t>
  </si>
  <si>
    <t>-2008535255</t>
  </si>
  <si>
    <t>vyhrazené stání+ztratné, viz. příloha 2.a. , 2.b.</t>
  </si>
  <si>
    <t>26*1,03</t>
  </si>
  <si>
    <t>40</t>
  </si>
  <si>
    <t>596212222</t>
  </si>
  <si>
    <t>Kladení zámkové dlažby pozemních komunikací tl 80 mm skupiny B pl do 300 m2</t>
  </si>
  <si>
    <t>-363984012</t>
  </si>
  <si>
    <t>parkovací stání, viz. příloha 2.a. , 2.b.</t>
  </si>
  <si>
    <t>130+2</t>
  </si>
  <si>
    <t>41</t>
  </si>
  <si>
    <t>59245005</t>
  </si>
  <si>
    <t>dlažba skladebná betonová 200x100x80mm barevná</t>
  </si>
  <si>
    <t>1637092005</t>
  </si>
  <si>
    <t>dělící čáry mezi parkovacími stáními, barva bílá.+ztratné, viz. příloha 2.a. , 2.b.</t>
  </si>
  <si>
    <t>2*1,03</t>
  </si>
  <si>
    <t>42</t>
  </si>
  <si>
    <t>5924501</t>
  </si>
  <si>
    <t>betonová zatravňovací dlažba 210/140/80, barva přírodní</t>
  </si>
  <si>
    <t>1141283071</t>
  </si>
  <si>
    <t>parkovací stání+ztratné, viz. příloha 2.a., 2.b.</t>
  </si>
  <si>
    <t>130*1,02</t>
  </si>
  <si>
    <t>43</t>
  </si>
  <si>
    <t>5924502</t>
  </si>
  <si>
    <t>kamenivo pro výplň spár u zatravňovací dlažby</t>
  </si>
  <si>
    <t>1213123287</t>
  </si>
  <si>
    <t>naložení+dovoz+nákup+pokládka, 28% z celkové plochy, viz. příloha 2.a. , 2.b.</t>
  </si>
  <si>
    <t>(130*0,28)*0,08</t>
  </si>
  <si>
    <t>44</t>
  </si>
  <si>
    <t>596212224</t>
  </si>
  <si>
    <t>Příplatek za kombinaci dvou barev u betonových dlažeb pozemních komunikací tl 80 mm skupiny B</t>
  </si>
  <si>
    <t>-650783369</t>
  </si>
  <si>
    <t>Trubní vedení</t>
  </si>
  <si>
    <t>895941311</t>
  </si>
  <si>
    <t>Zřízení vpusti kanalizační uliční z betonových dílců typ UVB-50</t>
  </si>
  <si>
    <t>-751532837</t>
  </si>
  <si>
    <t>výměna uliční vpusti, viz. příloha 2.a.</t>
  </si>
  <si>
    <t>46</t>
  </si>
  <si>
    <t>59223852</t>
  </si>
  <si>
    <t>dno pro uliční vpusť s kalovou prohlubní betonové 450x300x50mm</t>
  </si>
  <si>
    <t>-1091821379</t>
  </si>
  <si>
    <t>47</t>
  </si>
  <si>
    <t>59223858</t>
  </si>
  <si>
    <t>skruž pro uliční vpusť horní betonová 450x570x50mm</t>
  </si>
  <si>
    <t>-61986049</t>
  </si>
  <si>
    <t>48</t>
  </si>
  <si>
    <t>59223862</t>
  </si>
  <si>
    <t>skruž pro uliční vpusť středová betonová 450x295x50mm</t>
  </si>
  <si>
    <t>-909785197</t>
  </si>
  <si>
    <t>49</t>
  </si>
  <si>
    <t>59223824</t>
  </si>
  <si>
    <t>vpusť uliční skruž betonová 590x500x50mm s výtokem (bez vložky)</t>
  </si>
  <si>
    <t>2104757968</t>
  </si>
  <si>
    <t>899204112</t>
  </si>
  <si>
    <t>Osazení mříží litinových včetně rámů a košů na bahno pro třídu zatížení D400, E600</t>
  </si>
  <si>
    <t>1893938095</t>
  </si>
  <si>
    <t>51</t>
  </si>
  <si>
    <t>28661938</t>
  </si>
  <si>
    <t>mříž litinová 600/40T, 420X620 D400</t>
  </si>
  <si>
    <t>1842088961</t>
  </si>
  <si>
    <t>52</t>
  </si>
  <si>
    <t>28661789</t>
  </si>
  <si>
    <t>koš kalový ocelový pro silniční vpusť 425mm vč. madla</t>
  </si>
  <si>
    <t>1112015830</t>
  </si>
  <si>
    <t>53</t>
  </si>
  <si>
    <t>899231111</t>
  </si>
  <si>
    <t>Výšková úprava uličního vstupu nebo vpusti do 200 mm zvýšením mříže</t>
  </si>
  <si>
    <t>861239788</t>
  </si>
  <si>
    <t>54</t>
  </si>
  <si>
    <t>899331111</t>
  </si>
  <si>
    <t>Výšková úprava uličního vstupu nebo vpusti do 200 mm zvýšením poklopu</t>
  </si>
  <si>
    <t>615588720</t>
  </si>
  <si>
    <t>899431111</t>
  </si>
  <si>
    <t>Výšková úprava uličního vstupu nebo vpusti do 200 mm zvýšením krycího hrnce, šoupěte nebo hydrantu</t>
  </si>
  <si>
    <t>-1603514492</t>
  </si>
  <si>
    <t>56</t>
  </si>
  <si>
    <t>8995</t>
  </si>
  <si>
    <t>napojení uliční vpusti na stávající přípojku</t>
  </si>
  <si>
    <t>1721912103</t>
  </si>
  <si>
    <t>výměna uliční vpustí, montáž+spojovací materiál, viz. příloha 2.a.</t>
  </si>
  <si>
    <t>57</t>
  </si>
  <si>
    <t>914111111</t>
  </si>
  <si>
    <t>Montáž svislé dopravní značky do velikosti 1 m2 objímkami na sloupek nebo konzolu</t>
  </si>
  <si>
    <t>-1532681124</t>
  </si>
  <si>
    <t>1+2+1+3</t>
  </si>
  <si>
    <t>58</t>
  </si>
  <si>
    <t>40445517</t>
  </si>
  <si>
    <t>značka dopravní svislá retroreflexní fólie tř 1 FeZn-Al rám D 700mm</t>
  </si>
  <si>
    <t>-1937666217</t>
  </si>
  <si>
    <t>SDZ návrh-dopravní značka B1, viz. příloha 2.a.</t>
  </si>
  <si>
    <t>59</t>
  </si>
  <si>
    <t>40445512</t>
  </si>
  <si>
    <t>značka dopravní svislá retroreflexní fólie tř 1 FeZn-Al rám 500x500mm</t>
  </si>
  <si>
    <t>-1527239923</t>
  </si>
  <si>
    <t>SDZ návrh-dopravní značka E13, viz. příloha 2.a.</t>
  </si>
  <si>
    <t>60</t>
  </si>
  <si>
    <t>40445535</t>
  </si>
  <si>
    <t>značka dopravní svislá retroreflexní fólie tř 1 FeZn-Al rám 500x700mm</t>
  </si>
  <si>
    <t>277209602</t>
  </si>
  <si>
    <t>SDZ návrh - dopravní značky IP11c (2x)a IP12+symbol O1 (1x), viz. příloha 2.a.</t>
  </si>
  <si>
    <t>2+1</t>
  </si>
  <si>
    <t>61</t>
  </si>
  <si>
    <t>931023721</t>
  </si>
  <si>
    <t>SDZ posun-použije se stávající dopravní značka IP4b, viz. příloha 2.a.</t>
  </si>
  <si>
    <t>62</t>
  </si>
  <si>
    <t>914511111</t>
  </si>
  <si>
    <t>Montáž sloupku dopravních značek délky do 3,5 m s betonovým základem</t>
  </si>
  <si>
    <t>939513603</t>
  </si>
  <si>
    <t>SDZ návrh. viz. příloha 2.a.</t>
  </si>
  <si>
    <t>63</t>
  </si>
  <si>
    <t>40445225</t>
  </si>
  <si>
    <t>sloupek pro dopravní značku Zn D 60mm v 3,5m</t>
  </si>
  <si>
    <t>-1695213224</t>
  </si>
  <si>
    <t>64</t>
  </si>
  <si>
    <t>40445253</t>
  </si>
  <si>
    <t>víčko plastové na sloupek D 60mm</t>
  </si>
  <si>
    <t>-511128274</t>
  </si>
  <si>
    <t>65</t>
  </si>
  <si>
    <t>40445256</t>
  </si>
  <si>
    <t>svorka upínací na sloupek dopravní značky D 60mm</t>
  </si>
  <si>
    <t>1033910554</t>
  </si>
  <si>
    <t>2*7</t>
  </si>
  <si>
    <t>66</t>
  </si>
  <si>
    <t>303708390</t>
  </si>
  <si>
    <t>SDZ posun ,použije se stávající sloupek s víčkem, viz., příloha 2.a.</t>
  </si>
  <si>
    <t>67</t>
  </si>
  <si>
    <t>-1471248188</t>
  </si>
  <si>
    <t>1*2</t>
  </si>
  <si>
    <t>68</t>
  </si>
  <si>
    <t>915131111</t>
  </si>
  <si>
    <t>Vodorovné dopravní značení přechody pro chodce, šipky, symboly základní bílá barva</t>
  </si>
  <si>
    <t>1336608507</t>
  </si>
  <si>
    <t>VDZ návrh - V10f, viz. příloha 2.a.</t>
  </si>
  <si>
    <t>1*1,5</t>
  </si>
  <si>
    <t>69</t>
  </si>
  <si>
    <t>915621111</t>
  </si>
  <si>
    <t>Předznačení vodorovného plošného značení</t>
  </si>
  <si>
    <t>1051463816</t>
  </si>
  <si>
    <t>VDZ návrh - V10f. viz. příloha 2.a.</t>
  </si>
  <si>
    <t>70</t>
  </si>
  <si>
    <t>916231213</t>
  </si>
  <si>
    <t>Osazení chodníkového obrubníku betonového stojatého s boční opěrou do lože z betonu prostého</t>
  </si>
  <si>
    <t>1345287513</t>
  </si>
  <si>
    <t>osazený do betonového lože C20/25nXF3 s opěrou. viz. příloha 2.b.</t>
  </si>
  <si>
    <t>350</t>
  </si>
  <si>
    <t>71</t>
  </si>
  <si>
    <t>59217023</t>
  </si>
  <si>
    <t>obrubník betonový chodníkový 1000x150x250mm</t>
  </si>
  <si>
    <t>1323436317</t>
  </si>
  <si>
    <t xml:space="preserve">+ztratné,barva přírodní,  viz. příloha 2.b.</t>
  </si>
  <si>
    <t>350*1,01</t>
  </si>
  <si>
    <t>72</t>
  </si>
  <si>
    <t>916331112</t>
  </si>
  <si>
    <t>Osazení zahradního obrubníku betonového do lože z betonu s boční opěrou</t>
  </si>
  <si>
    <t>1830686187</t>
  </si>
  <si>
    <t>osazený do betonového lože C20/25nXF3 s opěrou , viz. příloha 2.b.</t>
  </si>
  <si>
    <t>80</t>
  </si>
  <si>
    <t>73</t>
  </si>
  <si>
    <t>59217012</t>
  </si>
  <si>
    <t>obrubník betonový zahradní 500x80x250mm</t>
  </si>
  <si>
    <t>1612770177</t>
  </si>
  <si>
    <t>barva přírodní+ztratné, viz. příloha 2.b.</t>
  </si>
  <si>
    <t>80*1,01</t>
  </si>
  <si>
    <t>74</t>
  </si>
  <si>
    <t>-1882262260</t>
  </si>
  <si>
    <t>osazený do betonového lože C20/25nXF3 s opěrou, viz. příloha 2.b.</t>
  </si>
  <si>
    <t>75</t>
  </si>
  <si>
    <t>59217011</t>
  </si>
  <si>
    <t>obrubník betonový zahradní 500x50x200mm</t>
  </si>
  <si>
    <t>-1396345925</t>
  </si>
  <si>
    <t>barva přírodní + ztratné, viz. příloha 2.b.</t>
  </si>
  <si>
    <t>29*1,01</t>
  </si>
  <si>
    <t>76</t>
  </si>
  <si>
    <t>919121132</t>
  </si>
  <si>
    <t>Těsnění spár zálivkou za studena pro komůrky š 20 mm hl 40 mm s těsnicím profilem</t>
  </si>
  <si>
    <t>1323568155</t>
  </si>
  <si>
    <t>viz. příloha 1 , 2.a.</t>
  </si>
  <si>
    <t>77</t>
  </si>
  <si>
    <t>919726202</t>
  </si>
  <si>
    <t>Geotextilie pro vyztužení, separaci a filtraci tkaná z PP podélná pevnost v tahu do 50 kN/m</t>
  </si>
  <si>
    <t>1050833761</t>
  </si>
  <si>
    <t xml:space="preserve">úprava podloží u parkovacích stání, PP40kN/m, viz. příloha 1,  2.b. </t>
  </si>
  <si>
    <t>132+26</t>
  </si>
  <si>
    <t>78</t>
  </si>
  <si>
    <t>938908411</t>
  </si>
  <si>
    <t>Čištění vozovek splachováním vodou</t>
  </si>
  <si>
    <t>-383722940</t>
  </si>
  <si>
    <t>79</t>
  </si>
  <si>
    <t>1014885607</t>
  </si>
  <si>
    <t>966006132</t>
  </si>
  <si>
    <t>Odstranění značek dopravních nebo orientačních se sloupky s betonovými patkami</t>
  </si>
  <si>
    <t>293975094</t>
  </si>
  <si>
    <t>81</t>
  </si>
  <si>
    <t>966006211</t>
  </si>
  <si>
    <t>Odstranění svislých dopravních značek ze sloupů, sloupků nebo konzol</t>
  </si>
  <si>
    <t>-1211075559</t>
  </si>
  <si>
    <t>SDZ rušené - dopravní značka B28, viz. příloha 2.a.</t>
  </si>
  <si>
    <t>82</t>
  </si>
  <si>
    <t>-1393832693</t>
  </si>
  <si>
    <t>SDZ posun, dopravní značka IP4b, viz. příloha 2.a.</t>
  </si>
  <si>
    <t>83</t>
  </si>
  <si>
    <t>-574667936</t>
  </si>
  <si>
    <t>SDZ rušené</t>
  </si>
  <si>
    <t>1*0,004</t>
  </si>
  <si>
    <t>84</t>
  </si>
  <si>
    <t>-1804580038</t>
  </si>
  <si>
    <t>SDZ rušené+příplatek za dalších 9 km</t>
  </si>
  <si>
    <t>(1*0,004)*9</t>
  </si>
  <si>
    <t>85</t>
  </si>
  <si>
    <t>-1895191908</t>
  </si>
  <si>
    <t>86</t>
  </si>
  <si>
    <t>894603171</t>
  </si>
  <si>
    <t>87</t>
  </si>
  <si>
    <t>1343685073</t>
  </si>
  <si>
    <t>B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</si>
  <si>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</si>
  <si>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</si>
  <si>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</si>
  <si>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</si>
  <si>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</si>
  <si>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</si>
  <si>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</si>
  <si>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</si>
  <si>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</si>
  <si>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</si>
  <si>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011314000</t>
  </si>
  <si>
    <t>Archeologický dohled</t>
  </si>
  <si>
    <t>kpl</t>
  </si>
  <si>
    <t>1024</t>
  </si>
  <si>
    <t>1498306300</t>
  </si>
  <si>
    <t>011324000</t>
  </si>
  <si>
    <t>Archeologický průzkum</t>
  </si>
  <si>
    <t>-288635273</t>
  </si>
  <si>
    <t>012203000</t>
  </si>
  <si>
    <t>Geodetické práce při provádění stavby</t>
  </si>
  <si>
    <t>1861936497</t>
  </si>
  <si>
    <t>012303000</t>
  </si>
  <si>
    <t>Geodetické práce po výstavbě</t>
  </si>
  <si>
    <t>-1052559758</t>
  </si>
  <si>
    <t>013254000</t>
  </si>
  <si>
    <t>Dokumentace skutečného provedení stavby</t>
  </si>
  <si>
    <t>1868383377</t>
  </si>
  <si>
    <t>VRN3</t>
  </si>
  <si>
    <t>Zařízení staveniště</t>
  </si>
  <si>
    <t>030001000</t>
  </si>
  <si>
    <t>-914328332</t>
  </si>
  <si>
    <t>stavební buňky, toiky, napojeni na inž,. sítě atd.</t>
  </si>
  <si>
    <t>034002000</t>
  </si>
  <si>
    <t>Zabezpečení staveniště</t>
  </si>
  <si>
    <t>-1480110810</t>
  </si>
  <si>
    <t>zabezpečení staveniště v souladu s nařízením vlády 591/2006Sb.</t>
  </si>
  <si>
    <t>VRN4</t>
  </si>
  <si>
    <t>Inženýrská činnost</t>
  </si>
  <si>
    <t>043134000</t>
  </si>
  <si>
    <t>Zkoušky zatěžovací</t>
  </si>
  <si>
    <t>-336812485</t>
  </si>
  <si>
    <t>VRN7</t>
  </si>
  <si>
    <t>Provozní vlivy</t>
  </si>
  <si>
    <t>072002000</t>
  </si>
  <si>
    <t>Silniční provoz</t>
  </si>
  <si>
    <t>-1551598588</t>
  </si>
  <si>
    <t>dopravní značení</t>
  </si>
  <si>
    <t>VRN9</t>
  </si>
  <si>
    <t>Ostatní náklady</t>
  </si>
  <si>
    <t>091003000</t>
  </si>
  <si>
    <t>Ostatní náklady bez rozlišení</t>
  </si>
  <si>
    <t>-992271232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</si>
</sst>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42</v>
      </c>
      <c r="E29" s="45"/>
      <c r="F29" s="31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51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52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53</v>
      </c>
      <c r="AI60" s="40"/>
      <c r="AJ60" s="40"/>
      <c r="AK60" s="40"/>
      <c r="AL60" s="40"/>
      <c r="AM60" s="59" t="s">
        <v>54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55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56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53</v>
      </c>
      <c r="AI75" s="40"/>
      <c r="AJ75" s="40"/>
      <c r="AK75" s="40"/>
      <c r="AL75" s="40"/>
      <c r="AM75" s="59" t="s">
        <v>54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26/19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 xml:space="preserve">Rychnov nad  Kněžnou, úprava příjezdu k objektu ZŠ u zimního stadionu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22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Rychnov nad Kněžnou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24</v>
      </c>
      <c r="AJ87" s="38"/>
      <c r="AK87" s="38"/>
      <c r="AL87" s="38"/>
      <c r="AM87" s="73" t="str">
        <f>IF(AN8= "","",AN8)</f>
        <v>22. 10. 2019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26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32</v>
      </c>
      <c r="AJ89" s="38"/>
      <c r="AK89" s="38"/>
      <c r="AL89" s="38"/>
      <c r="AM89" s="74" t="str">
        <f>IF(E17="","",E17)</f>
        <v>VIAPROJEKT s.r.o. HK</v>
      </c>
      <c r="AN89" s="65"/>
      <c r="AO89" s="65"/>
      <c r="AP89" s="65"/>
      <c r="AQ89" s="38"/>
      <c r="AR89" s="42"/>
      <c r="AS89" s="75" t="s">
        <v>58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30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35</v>
      </c>
      <c r="AJ90" s="38"/>
      <c r="AK90" s="38"/>
      <c r="AL90" s="38"/>
      <c r="AM90" s="74" t="str">
        <f>IF(E20="","",E20)</f>
        <v>B.Burešová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59</v>
      </c>
      <c r="D92" s="88"/>
      <c r="E92" s="88"/>
      <c r="F92" s="88"/>
      <c r="G92" s="88"/>
      <c r="H92" s="89"/>
      <c r="I92" s="90" t="s">
        <v>60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61</v>
      </c>
      <c r="AH92" s="88"/>
      <c r="AI92" s="88"/>
      <c r="AJ92" s="88"/>
      <c r="AK92" s="88"/>
      <c r="AL92" s="88"/>
      <c r="AM92" s="88"/>
      <c r="AN92" s="90" t="s">
        <v>62</v>
      </c>
      <c r="AO92" s="88"/>
      <c r="AP92" s="92"/>
      <c r="AQ92" s="93" t="s">
        <v>63</v>
      </c>
      <c r="AR92" s="42"/>
      <c r="AS92" s="94" t="s">
        <v>64</v>
      </c>
      <c r="AT92" s="95" t="s">
        <v>65</v>
      </c>
      <c r="AU92" s="95" t="s">
        <v>66</v>
      </c>
      <c r="AV92" s="95" t="s">
        <v>67</v>
      </c>
      <c r="AW92" s="95" t="s">
        <v>68</v>
      </c>
      <c r="AX92" s="95" t="s">
        <v>69</v>
      </c>
      <c r="AY92" s="95" t="s">
        <v>70</v>
      </c>
      <c r="AZ92" s="95" t="s">
        <v>71</v>
      </c>
      <c r="BA92" s="95" t="s">
        <v>72</v>
      </c>
      <c r="BB92" s="95" t="s">
        <v>73</v>
      </c>
      <c r="BC92" s="95" t="s">
        <v>74</v>
      </c>
      <c r="BD92" s="96" t="s">
        <v>75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76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ROUND(AG95+AG98,2)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ROUND(AS95+AS98,2)</f>
        <v>0</v>
      </c>
      <c r="AT94" s="108">
        <f>ROUND(SUM(AV94:AW94),2)</f>
        <v>0</v>
      </c>
      <c r="AU94" s="109">
        <f>ROUND(AU95+AU98,5)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ROUND(AZ95+AZ98,2)</f>
        <v>0</v>
      </c>
      <c r="BA94" s="108">
        <f>ROUND(BA95+BA98,2)</f>
        <v>0</v>
      </c>
      <c r="BB94" s="108">
        <f>ROUND(BB95+BB98,2)</f>
        <v>0</v>
      </c>
      <c r="BC94" s="108">
        <f>ROUND(BC95+BC98,2)</f>
        <v>0</v>
      </c>
      <c r="BD94" s="110">
        <f>ROUND(BD95+BD98,2)</f>
        <v>0</v>
      </c>
      <c r="BS94" s="111" t="s">
        <v>77</v>
      </c>
      <c r="BT94" s="111" t="s">
        <v>78</v>
      </c>
      <c r="BU94" s="112" t="s">
        <v>79</v>
      </c>
      <c r="BV94" s="111" t="s">
        <v>80</v>
      </c>
      <c r="BW94" s="111" t="s">
        <v>5</v>
      </c>
      <c r="BX94" s="111" t="s">
        <v>81</v>
      </c>
      <c r="CL94" s="111" t="s">
        <v>19</v>
      </c>
    </row>
    <row r="95" s="6" customFormat="1" ht="16.5" customHeight="1">
      <c r="B95" s="113"/>
      <c r="C95" s="114"/>
      <c r="D95" s="115" t="s">
        <v>82</v>
      </c>
      <c r="E95" s="115"/>
      <c r="F95" s="115"/>
      <c r="G95" s="115"/>
      <c r="H95" s="115"/>
      <c r="I95" s="116"/>
      <c r="J95" s="115" t="s">
        <v>83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ROUND(SUM(AG96:AG97),2)</f>
        <v>0</v>
      </c>
      <c r="AH95" s="116"/>
      <c r="AI95" s="116"/>
      <c r="AJ95" s="116"/>
      <c r="AK95" s="116"/>
      <c r="AL95" s="116"/>
      <c r="AM95" s="116"/>
      <c r="AN95" s="118">
        <f>SUM(AG95,AT95)</f>
        <v>0</v>
      </c>
      <c r="AO95" s="116"/>
      <c r="AP95" s="116"/>
      <c r="AQ95" s="119" t="s">
        <v>84</v>
      </c>
      <c r="AR95" s="120"/>
      <c r="AS95" s="121">
        <f>ROUND(SUM(AS96:AS97),2)</f>
        <v>0</v>
      </c>
      <c r="AT95" s="122">
        <f>ROUND(SUM(AV95:AW95),2)</f>
        <v>0</v>
      </c>
      <c r="AU95" s="123">
        <f>ROUND(SUM(AU96:AU97),5)</f>
        <v>0</v>
      </c>
      <c r="AV95" s="122">
        <f>ROUND(AZ95*L29,2)</f>
        <v>0</v>
      </c>
      <c r="AW95" s="122">
        <f>ROUND(BA95*L30,2)</f>
        <v>0</v>
      </c>
      <c r="AX95" s="122">
        <f>ROUND(BB95*L29,2)</f>
        <v>0</v>
      </c>
      <c r="AY95" s="122">
        <f>ROUND(BC95*L30,2)</f>
        <v>0</v>
      </c>
      <c r="AZ95" s="122">
        <f>ROUND(SUM(AZ96:AZ97),2)</f>
        <v>0</v>
      </c>
      <c r="BA95" s="122">
        <f>ROUND(SUM(BA96:BA97),2)</f>
        <v>0</v>
      </c>
      <c r="BB95" s="122">
        <f>ROUND(SUM(BB96:BB97),2)</f>
        <v>0</v>
      </c>
      <c r="BC95" s="122">
        <f>ROUND(SUM(BC96:BC97),2)</f>
        <v>0</v>
      </c>
      <c r="BD95" s="124">
        <f>ROUND(SUM(BD96:BD97),2)</f>
        <v>0</v>
      </c>
      <c r="BS95" s="125" t="s">
        <v>77</v>
      </c>
      <c r="BT95" s="125" t="s">
        <v>85</v>
      </c>
      <c r="BU95" s="125" t="s">
        <v>79</v>
      </c>
      <c r="BV95" s="125" t="s">
        <v>80</v>
      </c>
      <c r="BW95" s="125" t="s">
        <v>86</v>
      </c>
      <c r="BX95" s="125" t="s">
        <v>5</v>
      </c>
      <c r="CL95" s="125" t="s">
        <v>19</v>
      </c>
      <c r="CM95" s="125" t="s">
        <v>87</v>
      </c>
    </row>
    <row r="96" s="3" customFormat="1" ht="16.5" customHeight="1">
      <c r="A96" s="126" t="s">
        <v>88</v>
      </c>
      <c r="B96" s="64"/>
      <c r="C96" s="127"/>
      <c r="D96" s="127"/>
      <c r="E96" s="128" t="s">
        <v>89</v>
      </c>
      <c r="F96" s="128"/>
      <c r="G96" s="128"/>
      <c r="H96" s="128"/>
      <c r="I96" s="128"/>
      <c r="J96" s="127"/>
      <c r="K96" s="128" t="s">
        <v>90</v>
      </c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9">
        <f>'a - příprava území'!J32</f>
        <v>0</v>
      </c>
      <c r="AH96" s="127"/>
      <c r="AI96" s="127"/>
      <c r="AJ96" s="127"/>
      <c r="AK96" s="127"/>
      <c r="AL96" s="127"/>
      <c r="AM96" s="127"/>
      <c r="AN96" s="129">
        <f>SUM(AG96,AT96)</f>
        <v>0</v>
      </c>
      <c r="AO96" s="127"/>
      <c r="AP96" s="127"/>
      <c r="AQ96" s="130" t="s">
        <v>91</v>
      </c>
      <c r="AR96" s="66"/>
      <c r="AS96" s="131">
        <v>0</v>
      </c>
      <c r="AT96" s="132">
        <f>ROUND(SUM(AV96:AW96),2)</f>
        <v>0</v>
      </c>
      <c r="AU96" s="133">
        <f>'a - příprava území'!P125</f>
        <v>0</v>
      </c>
      <c r="AV96" s="132">
        <f>'a - příprava území'!J35</f>
        <v>0</v>
      </c>
      <c r="AW96" s="132">
        <f>'a - příprava území'!J36</f>
        <v>0</v>
      </c>
      <c r="AX96" s="132">
        <f>'a - příprava území'!J37</f>
        <v>0</v>
      </c>
      <c r="AY96" s="132">
        <f>'a - příprava území'!J38</f>
        <v>0</v>
      </c>
      <c r="AZ96" s="132">
        <f>'a - příprava území'!F35</f>
        <v>0</v>
      </c>
      <c r="BA96" s="132">
        <f>'a - příprava území'!F36</f>
        <v>0</v>
      </c>
      <c r="BB96" s="132">
        <f>'a - příprava území'!F37</f>
        <v>0</v>
      </c>
      <c r="BC96" s="132">
        <f>'a - příprava území'!F38</f>
        <v>0</v>
      </c>
      <c r="BD96" s="134">
        <f>'a - příprava území'!F39</f>
        <v>0</v>
      </c>
      <c r="BT96" s="135" t="s">
        <v>87</v>
      </c>
      <c r="BV96" s="135" t="s">
        <v>80</v>
      </c>
      <c r="BW96" s="135" t="s">
        <v>92</v>
      </c>
      <c r="BX96" s="135" t="s">
        <v>86</v>
      </c>
      <c r="CL96" s="135" t="s">
        <v>19</v>
      </c>
    </row>
    <row r="97" s="3" customFormat="1" ht="16.5" customHeight="1">
      <c r="A97" s="126" t="s">
        <v>88</v>
      </c>
      <c r="B97" s="64"/>
      <c r="C97" s="127"/>
      <c r="D97" s="127"/>
      <c r="E97" s="128" t="s">
        <v>93</v>
      </c>
      <c r="F97" s="128"/>
      <c r="G97" s="128"/>
      <c r="H97" s="128"/>
      <c r="I97" s="128"/>
      <c r="J97" s="127"/>
      <c r="K97" s="128" t="s">
        <v>94</v>
      </c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9">
        <f>'b - návrh'!J32</f>
        <v>0</v>
      </c>
      <c r="AH97" s="127"/>
      <c r="AI97" s="127"/>
      <c r="AJ97" s="127"/>
      <c r="AK97" s="127"/>
      <c r="AL97" s="127"/>
      <c r="AM97" s="127"/>
      <c r="AN97" s="129">
        <f>SUM(AG97,AT97)</f>
        <v>0</v>
      </c>
      <c r="AO97" s="127"/>
      <c r="AP97" s="127"/>
      <c r="AQ97" s="130" t="s">
        <v>91</v>
      </c>
      <c r="AR97" s="66"/>
      <c r="AS97" s="131">
        <v>0</v>
      </c>
      <c r="AT97" s="132">
        <f>ROUND(SUM(AV97:AW97),2)</f>
        <v>0</v>
      </c>
      <c r="AU97" s="133">
        <f>'b - návrh'!P127</f>
        <v>0</v>
      </c>
      <c r="AV97" s="132">
        <f>'b - návrh'!J35</f>
        <v>0</v>
      </c>
      <c r="AW97" s="132">
        <f>'b - návrh'!J36</f>
        <v>0</v>
      </c>
      <c r="AX97" s="132">
        <f>'b - návrh'!J37</f>
        <v>0</v>
      </c>
      <c r="AY97" s="132">
        <f>'b - návrh'!J38</f>
        <v>0</v>
      </c>
      <c r="AZ97" s="132">
        <f>'b - návrh'!F35</f>
        <v>0</v>
      </c>
      <c r="BA97" s="132">
        <f>'b - návrh'!F36</f>
        <v>0</v>
      </c>
      <c r="BB97" s="132">
        <f>'b - návrh'!F37</f>
        <v>0</v>
      </c>
      <c r="BC97" s="132">
        <f>'b - návrh'!F38</f>
        <v>0</v>
      </c>
      <c r="BD97" s="134">
        <f>'b - návrh'!F39</f>
        <v>0</v>
      </c>
      <c r="BT97" s="135" t="s">
        <v>87</v>
      </c>
      <c r="BV97" s="135" t="s">
        <v>80</v>
      </c>
      <c r="BW97" s="135" t="s">
        <v>95</v>
      </c>
      <c r="BX97" s="135" t="s">
        <v>86</v>
      </c>
      <c r="CL97" s="135" t="s">
        <v>19</v>
      </c>
    </row>
    <row r="98" s="6" customFormat="1" ht="16.5" customHeight="1">
      <c r="A98" s="126" t="s">
        <v>88</v>
      </c>
      <c r="B98" s="113"/>
      <c r="C98" s="114"/>
      <c r="D98" s="115" t="s">
        <v>96</v>
      </c>
      <c r="E98" s="115"/>
      <c r="F98" s="115"/>
      <c r="G98" s="115"/>
      <c r="H98" s="115"/>
      <c r="I98" s="116"/>
      <c r="J98" s="115" t="s">
        <v>97</v>
      </c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8">
        <f>'B - Vedlejší a ostatní ná...'!J30</f>
        <v>0</v>
      </c>
      <c r="AH98" s="116"/>
      <c r="AI98" s="116"/>
      <c r="AJ98" s="116"/>
      <c r="AK98" s="116"/>
      <c r="AL98" s="116"/>
      <c r="AM98" s="116"/>
      <c r="AN98" s="118">
        <f>SUM(AG98,AT98)</f>
        <v>0</v>
      </c>
      <c r="AO98" s="116"/>
      <c r="AP98" s="116"/>
      <c r="AQ98" s="119" t="s">
        <v>84</v>
      </c>
      <c r="AR98" s="120"/>
      <c r="AS98" s="136">
        <v>0</v>
      </c>
      <c r="AT98" s="137">
        <f>ROUND(SUM(AV98:AW98),2)</f>
        <v>0</v>
      </c>
      <c r="AU98" s="138">
        <f>'B - Vedlejší a ostatní ná...'!P122</f>
        <v>0</v>
      </c>
      <c r="AV98" s="137">
        <f>'B - Vedlejší a ostatní ná...'!J33</f>
        <v>0</v>
      </c>
      <c r="AW98" s="137">
        <f>'B - Vedlejší a ostatní ná...'!J34</f>
        <v>0</v>
      </c>
      <c r="AX98" s="137">
        <f>'B - Vedlejší a ostatní ná...'!J35</f>
        <v>0</v>
      </c>
      <c r="AY98" s="137">
        <f>'B - Vedlejší a ostatní ná...'!J36</f>
        <v>0</v>
      </c>
      <c r="AZ98" s="137">
        <f>'B - Vedlejší a ostatní ná...'!F33</f>
        <v>0</v>
      </c>
      <c r="BA98" s="137">
        <f>'B - Vedlejší a ostatní ná...'!F34</f>
        <v>0</v>
      </c>
      <c r="BB98" s="137">
        <f>'B - Vedlejší a ostatní ná...'!F35</f>
        <v>0</v>
      </c>
      <c r="BC98" s="137">
        <f>'B - Vedlejší a ostatní ná...'!F36</f>
        <v>0</v>
      </c>
      <c r="BD98" s="139">
        <f>'B - Vedlejší a ostatní ná...'!F37</f>
        <v>0</v>
      </c>
      <c r="BT98" s="125" t="s">
        <v>85</v>
      </c>
      <c r="BV98" s="125" t="s">
        <v>80</v>
      </c>
      <c r="BW98" s="125" t="s">
        <v>98</v>
      </c>
      <c r="BX98" s="125" t="s">
        <v>5</v>
      </c>
      <c r="CL98" s="125" t="s">
        <v>19</v>
      </c>
      <c r="CM98" s="125" t="s">
        <v>87</v>
      </c>
    </row>
    <row r="99" s="1" customFormat="1" ht="30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42"/>
    </row>
    <row r="100" s="1" customFormat="1" ht="6.96" customHeight="1"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42"/>
    </row>
  </sheetData>
  <sheetProtection sheet="1" formatColumns="0" formatRows="0" objects="1" scenarios="1" spinCount="100000" saltValue="8b/+FouwpidIlsib/3Vj6M4aQrEsC8+BXIKzYO3gY6IdlcsyWMOQc+TDDWN/ZZLB8R6lmmWuTmJzA+1AdS6zsw==" hashValue="aS6FkpxR4udp9YAD0CdtznCCKQXPn+6beMrO65VLCMbKfXIzedrpLzz44osNJoUj2k2Kz712l6Z4vUiTVJK2ng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E96:I96"/>
    <mergeCell ref="K96:AF96"/>
    <mergeCell ref="E97:I97"/>
    <mergeCell ref="K97:AF97"/>
    <mergeCell ref="D98:H98"/>
    <mergeCell ref="J98:AF98"/>
  </mergeCells>
  <hyperlinks>
    <hyperlink ref="A96" location="'a - příprava území'!C2" display="/"/>
    <hyperlink ref="A97" location="'b - návrh'!C2" display="/"/>
    <hyperlink ref="A98" location="'B - Vedlejší a ostatní n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92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87</v>
      </c>
    </row>
    <row r="4" ht="24.96" customHeight="1">
      <c r="B4" s="19"/>
      <c r="D4" s="144" t="s">
        <v>99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 xml:space="preserve">Rychnov nad  Kněžnou, úprava příjezdu k objektu ZŠ u zimního stadionu</v>
      </c>
      <c r="F7" s="146"/>
      <c r="G7" s="146"/>
      <c r="H7" s="146"/>
      <c r="L7" s="19"/>
    </row>
    <row r="8" ht="12" customHeight="1">
      <c r="B8" s="19"/>
      <c r="D8" s="146" t="s">
        <v>100</v>
      </c>
      <c r="L8" s="19"/>
    </row>
    <row r="9" s="1" customFormat="1" ht="16.5" customHeight="1">
      <c r="B9" s="42"/>
      <c r="E9" s="147" t="s">
        <v>101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102</v>
      </c>
      <c r="I10" s="148"/>
      <c r="L10" s="42"/>
    </row>
    <row r="11" s="1" customFormat="1" ht="36.96" customHeight="1">
      <c r="B11" s="42"/>
      <c r="E11" s="149" t="s">
        <v>103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stavby'!AN8</f>
        <v>22. 10. 2019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26</v>
      </c>
      <c r="I16" s="150" t="s">
        <v>27</v>
      </c>
      <c r="J16" s="135" t="str">
        <f>IF('Rekapitulace stavby'!AN10="","",'Rekapitulace stavby'!AN10)</f>
        <v/>
      </c>
      <c r="L16" s="42"/>
    </row>
    <row r="17" s="1" customFormat="1" ht="18" customHeight="1">
      <c r="B17" s="42"/>
      <c r="E17" s="135" t="str">
        <f>IF('Rekapitulace stavby'!E11="","",'Rekapitulace stavby'!E11)</f>
        <v xml:space="preserve"> </v>
      </c>
      <c r="I17" s="150" t="s">
        <v>29</v>
      </c>
      <c r="J17" s="135" t="str">
        <f>IF('Rekapitulace stavby'!AN11="","",'Rekapitulace stavby'!AN11)</f>
        <v/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30</v>
      </c>
      <c r="I19" s="150" t="s">
        <v>27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29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32</v>
      </c>
      <c r="I22" s="150" t="s">
        <v>27</v>
      </c>
      <c r="J22" s="135" t="s">
        <v>1</v>
      </c>
      <c r="L22" s="42"/>
    </row>
    <row r="23" s="1" customFormat="1" ht="18" customHeight="1">
      <c r="B23" s="42"/>
      <c r="E23" s="135" t="s">
        <v>33</v>
      </c>
      <c r="I23" s="150" t="s">
        <v>29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35</v>
      </c>
      <c r="I25" s="150" t="s">
        <v>27</v>
      </c>
      <c r="J25" s="135" t="s">
        <v>1</v>
      </c>
      <c r="L25" s="42"/>
    </row>
    <row r="26" s="1" customFormat="1" ht="18" customHeight="1">
      <c r="B26" s="42"/>
      <c r="E26" s="135" t="s">
        <v>36</v>
      </c>
      <c r="I26" s="150" t="s">
        <v>29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37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38</v>
      </c>
      <c r="I32" s="148"/>
      <c r="J32" s="157">
        <f>ROUND(J125,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40</v>
      </c>
      <c r="I34" s="159" t="s">
        <v>39</v>
      </c>
      <c r="J34" s="158" t="s">
        <v>41</v>
      </c>
      <c r="L34" s="42"/>
    </row>
    <row r="35" s="1" customFormat="1" ht="14.4" customHeight="1">
      <c r="B35" s="42"/>
      <c r="D35" s="160" t="s">
        <v>42</v>
      </c>
      <c r="E35" s="146" t="s">
        <v>43</v>
      </c>
      <c r="F35" s="161">
        <f>ROUND((SUM(BE125:BE260)),  2)</f>
        <v>0</v>
      </c>
      <c r="I35" s="162">
        <v>0.20999999999999999</v>
      </c>
      <c r="J35" s="161">
        <f>ROUND(((SUM(BE125:BE260))*I35),  2)</f>
        <v>0</v>
      </c>
      <c r="L35" s="42"/>
    </row>
    <row r="36" s="1" customFormat="1" ht="14.4" customHeight="1">
      <c r="B36" s="42"/>
      <c r="E36" s="146" t="s">
        <v>44</v>
      </c>
      <c r="F36" s="161">
        <f>ROUND((SUM(BF125:BF260)),  2)</f>
        <v>0</v>
      </c>
      <c r="I36" s="162">
        <v>0.14999999999999999</v>
      </c>
      <c r="J36" s="161">
        <f>ROUND(((SUM(BF125:BF260))*I36),  2)</f>
        <v>0</v>
      </c>
      <c r="L36" s="42"/>
    </row>
    <row r="37" hidden="1" s="1" customFormat="1" ht="14.4" customHeight="1">
      <c r="B37" s="42"/>
      <c r="E37" s="146" t="s">
        <v>45</v>
      </c>
      <c r="F37" s="161">
        <f>ROUND((SUM(BG125:BG260)),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46</v>
      </c>
      <c r="F38" s="161">
        <f>ROUND((SUM(BH125:BH260)),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47</v>
      </c>
      <c r="F39" s="161">
        <f>ROUND((SUM(BI125:BI260)),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51</v>
      </c>
      <c r="E50" s="172"/>
      <c r="F50" s="172"/>
      <c r="G50" s="171" t="s">
        <v>52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53</v>
      </c>
      <c r="E61" s="175"/>
      <c r="F61" s="176" t="s">
        <v>54</v>
      </c>
      <c r="G61" s="174" t="s">
        <v>53</v>
      </c>
      <c r="H61" s="175"/>
      <c r="I61" s="177"/>
      <c r="J61" s="178" t="s">
        <v>54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55</v>
      </c>
      <c r="E65" s="172"/>
      <c r="F65" s="172"/>
      <c r="G65" s="171" t="s">
        <v>56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53</v>
      </c>
      <c r="E76" s="175"/>
      <c r="F76" s="176" t="s">
        <v>54</v>
      </c>
      <c r="G76" s="174" t="s">
        <v>53</v>
      </c>
      <c r="H76" s="175"/>
      <c r="I76" s="177"/>
      <c r="J76" s="178" t="s">
        <v>54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104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 xml:space="preserve">Rychnov nad  Kněžnou, úprava příjezdu k objektu ZŠ u zimního stadionu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100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101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102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a - příprava území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22</v>
      </c>
      <c r="D91" s="38"/>
      <c r="E91" s="38"/>
      <c r="F91" s="26" t="str">
        <f>F14</f>
        <v>Rychnov nad Kněžnou</v>
      </c>
      <c r="G91" s="38"/>
      <c r="H91" s="38"/>
      <c r="I91" s="150" t="s">
        <v>24</v>
      </c>
      <c r="J91" s="73" t="str">
        <f>IF(J14="","",J14)</f>
        <v>22. 10. 2019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27.9" customHeight="1">
      <c r="B93" s="37"/>
      <c r="C93" s="31" t="s">
        <v>26</v>
      </c>
      <c r="D93" s="38"/>
      <c r="E93" s="38"/>
      <c r="F93" s="26" t="str">
        <f>E17</f>
        <v xml:space="preserve"> </v>
      </c>
      <c r="G93" s="38"/>
      <c r="H93" s="38"/>
      <c r="I93" s="150" t="s">
        <v>32</v>
      </c>
      <c r="J93" s="35" t="str">
        <f>E23</f>
        <v>VIAPROJEKT s.r.o. HK</v>
      </c>
      <c r="K93" s="38"/>
      <c r="L93" s="42"/>
    </row>
    <row r="94" s="1" customFormat="1" ht="15.15" customHeight="1">
      <c r="B94" s="37"/>
      <c r="C94" s="31" t="s">
        <v>30</v>
      </c>
      <c r="D94" s="38"/>
      <c r="E94" s="38"/>
      <c r="F94" s="26" t="str">
        <f>IF(E20="","",E20)</f>
        <v>Vyplň údaj</v>
      </c>
      <c r="G94" s="38"/>
      <c r="H94" s="38"/>
      <c r="I94" s="150" t="s">
        <v>35</v>
      </c>
      <c r="J94" s="35" t="str">
        <f>E26</f>
        <v>B.Burešová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105</v>
      </c>
      <c r="D96" s="187"/>
      <c r="E96" s="187"/>
      <c r="F96" s="187"/>
      <c r="G96" s="187"/>
      <c r="H96" s="187"/>
      <c r="I96" s="188"/>
      <c r="J96" s="189" t="s">
        <v>106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107</v>
      </c>
      <c r="D98" s="38"/>
      <c r="E98" s="38"/>
      <c r="F98" s="38"/>
      <c r="G98" s="38"/>
      <c r="H98" s="38"/>
      <c r="I98" s="148"/>
      <c r="J98" s="104">
        <f>J125</f>
        <v>0</v>
      </c>
      <c r="K98" s="38"/>
      <c r="L98" s="42"/>
      <c r="AU98" s="16" t="s">
        <v>108</v>
      </c>
    </row>
    <row r="99" s="8" customFormat="1" ht="24.96" customHeight="1">
      <c r="B99" s="191"/>
      <c r="C99" s="192"/>
      <c r="D99" s="193" t="s">
        <v>109</v>
      </c>
      <c r="E99" s="194"/>
      <c r="F99" s="194"/>
      <c r="G99" s="194"/>
      <c r="H99" s="194"/>
      <c r="I99" s="195"/>
      <c r="J99" s="196">
        <f>J126</f>
        <v>0</v>
      </c>
      <c r="K99" s="192"/>
      <c r="L99" s="197"/>
    </row>
    <row r="100" s="9" customFormat="1" ht="19.92" customHeight="1">
      <c r="B100" s="198"/>
      <c r="C100" s="127"/>
      <c r="D100" s="199" t="s">
        <v>110</v>
      </c>
      <c r="E100" s="200"/>
      <c r="F100" s="200"/>
      <c r="G100" s="200"/>
      <c r="H100" s="200"/>
      <c r="I100" s="201"/>
      <c r="J100" s="202">
        <f>J127</f>
        <v>0</v>
      </c>
      <c r="K100" s="127"/>
      <c r="L100" s="203"/>
    </row>
    <row r="101" s="9" customFormat="1" ht="19.92" customHeight="1">
      <c r="B101" s="198"/>
      <c r="C101" s="127"/>
      <c r="D101" s="199" t="s">
        <v>111</v>
      </c>
      <c r="E101" s="200"/>
      <c r="F101" s="200"/>
      <c r="G101" s="200"/>
      <c r="H101" s="200"/>
      <c r="I101" s="201"/>
      <c r="J101" s="202">
        <f>J176</f>
        <v>0</v>
      </c>
      <c r="K101" s="127"/>
      <c r="L101" s="203"/>
    </row>
    <row r="102" s="9" customFormat="1" ht="19.92" customHeight="1">
      <c r="B102" s="198"/>
      <c r="C102" s="127"/>
      <c r="D102" s="199" t="s">
        <v>112</v>
      </c>
      <c r="E102" s="200"/>
      <c r="F102" s="200"/>
      <c r="G102" s="200"/>
      <c r="H102" s="200"/>
      <c r="I102" s="201"/>
      <c r="J102" s="202">
        <f>J205</f>
        <v>0</v>
      </c>
      <c r="K102" s="127"/>
      <c r="L102" s="203"/>
    </row>
    <row r="103" s="9" customFormat="1" ht="19.92" customHeight="1">
      <c r="B103" s="198"/>
      <c r="C103" s="127"/>
      <c r="D103" s="199" t="s">
        <v>113</v>
      </c>
      <c r="E103" s="200"/>
      <c r="F103" s="200"/>
      <c r="G103" s="200"/>
      <c r="H103" s="200"/>
      <c r="I103" s="201"/>
      <c r="J103" s="202">
        <f>J258</f>
        <v>0</v>
      </c>
      <c r="K103" s="127"/>
      <c r="L103" s="203"/>
    </row>
    <row r="104" s="1" customFormat="1" ht="21.84" customHeight="1">
      <c r="B104" s="37"/>
      <c r="C104" s="38"/>
      <c r="D104" s="38"/>
      <c r="E104" s="38"/>
      <c r="F104" s="38"/>
      <c r="G104" s="38"/>
      <c r="H104" s="38"/>
      <c r="I104" s="148"/>
      <c r="J104" s="38"/>
      <c r="K104" s="38"/>
      <c r="L104" s="42"/>
    </row>
    <row r="105" s="1" customFormat="1" ht="6.96" customHeight="1">
      <c r="B105" s="60"/>
      <c r="C105" s="61"/>
      <c r="D105" s="61"/>
      <c r="E105" s="61"/>
      <c r="F105" s="61"/>
      <c r="G105" s="61"/>
      <c r="H105" s="61"/>
      <c r="I105" s="181"/>
      <c r="J105" s="61"/>
      <c r="K105" s="61"/>
      <c r="L105" s="42"/>
    </row>
    <row r="109" s="1" customFormat="1" ht="6.96" customHeight="1">
      <c r="B109" s="62"/>
      <c r="C109" s="63"/>
      <c r="D109" s="63"/>
      <c r="E109" s="63"/>
      <c r="F109" s="63"/>
      <c r="G109" s="63"/>
      <c r="H109" s="63"/>
      <c r="I109" s="184"/>
      <c r="J109" s="63"/>
      <c r="K109" s="63"/>
      <c r="L109" s="42"/>
    </row>
    <row r="110" s="1" customFormat="1" ht="24.96" customHeight="1">
      <c r="B110" s="37"/>
      <c r="C110" s="22" t="s">
        <v>114</v>
      </c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6.96" customHeight="1">
      <c r="B111" s="37"/>
      <c r="C111" s="38"/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2" customHeight="1">
      <c r="B112" s="37"/>
      <c r="C112" s="31" t="s">
        <v>16</v>
      </c>
      <c r="D112" s="38"/>
      <c r="E112" s="38"/>
      <c r="F112" s="38"/>
      <c r="G112" s="38"/>
      <c r="H112" s="38"/>
      <c r="I112" s="148"/>
      <c r="J112" s="38"/>
      <c r="K112" s="38"/>
      <c r="L112" s="42"/>
    </row>
    <row r="113" s="1" customFormat="1" ht="16.5" customHeight="1">
      <c r="B113" s="37"/>
      <c r="C113" s="38"/>
      <c r="D113" s="38"/>
      <c r="E113" s="185" t="str">
        <f>E7</f>
        <v xml:space="preserve">Rychnov nad  Kněžnou, úprava příjezdu k objektu ZŠ u zimního stadionu</v>
      </c>
      <c r="F113" s="31"/>
      <c r="G113" s="31"/>
      <c r="H113" s="31"/>
      <c r="I113" s="148"/>
      <c r="J113" s="38"/>
      <c r="K113" s="38"/>
      <c r="L113" s="42"/>
    </row>
    <row r="114" ht="12" customHeight="1">
      <c r="B114" s="20"/>
      <c r="C114" s="31" t="s">
        <v>100</v>
      </c>
      <c r="D114" s="21"/>
      <c r="E114" s="21"/>
      <c r="F114" s="21"/>
      <c r="G114" s="21"/>
      <c r="H114" s="21"/>
      <c r="I114" s="140"/>
      <c r="J114" s="21"/>
      <c r="K114" s="21"/>
      <c r="L114" s="19"/>
    </row>
    <row r="115" s="1" customFormat="1" ht="16.5" customHeight="1">
      <c r="B115" s="37"/>
      <c r="C115" s="38"/>
      <c r="D115" s="38"/>
      <c r="E115" s="185" t="s">
        <v>101</v>
      </c>
      <c r="F115" s="38"/>
      <c r="G115" s="38"/>
      <c r="H115" s="38"/>
      <c r="I115" s="148"/>
      <c r="J115" s="38"/>
      <c r="K115" s="38"/>
      <c r="L115" s="42"/>
    </row>
    <row r="116" s="1" customFormat="1" ht="12" customHeight="1">
      <c r="B116" s="37"/>
      <c r="C116" s="31" t="s">
        <v>102</v>
      </c>
      <c r="D116" s="38"/>
      <c r="E116" s="38"/>
      <c r="F116" s="38"/>
      <c r="G116" s="38"/>
      <c r="H116" s="38"/>
      <c r="I116" s="148"/>
      <c r="J116" s="38"/>
      <c r="K116" s="38"/>
      <c r="L116" s="42"/>
    </row>
    <row r="117" s="1" customFormat="1" ht="16.5" customHeight="1">
      <c r="B117" s="37"/>
      <c r="C117" s="38"/>
      <c r="D117" s="38"/>
      <c r="E117" s="70" t="str">
        <f>E11</f>
        <v>a - příprava území</v>
      </c>
      <c r="F117" s="38"/>
      <c r="G117" s="38"/>
      <c r="H117" s="38"/>
      <c r="I117" s="148"/>
      <c r="J117" s="38"/>
      <c r="K117" s="38"/>
      <c r="L117" s="42"/>
    </row>
    <row r="118" s="1" customFormat="1" ht="6.96" customHeight="1">
      <c r="B118" s="37"/>
      <c r="C118" s="38"/>
      <c r="D118" s="38"/>
      <c r="E118" s="38"/>
      <c r="F118" s="38"/>
      <c r="G118" s="38"/>
      <c r="H118" s="38"/>
      <c r="I118" s="148"/>
      <c r="J118" s="38"/>
      <c r="K118" s="38"/>
      <c r="L118" s="42"/>
    </row>
    <row r="119" s="1" customFormat="1" ht="12" customHeight="1">
      <c r="B119" s="37"/>
      <c r="C119" s="31" t="s">
        <v>22</v>
      </c>
      <c r="D119" s="38"/>
      <c r="E119" s="38"/>
      <c r="F119" s="26" t="str">
        <f>F14</f>
        <v>Rychnov nad Kněžnou</v>
      </c>
      <c r="G119" s="38"/>
      <c r="H119" s="38"/>
      <c r="I119" s="150" t="s">
        <v>24</v>
      </c>
      <c r="J119" s="73" t="str">
        <f>IF(J14="","",J14)</f>
        <v>22. 10. 2019</v>
      </c>
      <c r="K119" s="38"/>
      <c r="L119" s="42"/>
    </row>
    <row r="120" s="1" customFormat="1" ht="6.96" customHeight="1">
      <c r="B120" s="37"/>
      <c r="C120" s="38"/>
      <c r="D120" s="38"/>
      <c r="E120" s="38"/>
      <c r="F120" s="38"/>
      <c r="G120" s="38"/>
      <c r="H120" s="38"/>
      <c r="I120" s="148"/>
      <c r="J120" s="38"/>
      <c r="K120" s="38"/>
      <c r="L120" s="42"/>
    </row>
    <row r="121" s="1" customFormat="1" ht="27.9" customHeight="1">
      <c r="B121" s="37"/>
      <c r="C121" s="31" t="s">
        <v>26</v>
      </c>
      <c r="D121" s="38"/>
      <c r="E121" s="38"/>
      <c r="F121" s="26" t="str">
        <f>E17</f>
        <v xml:space="preserve"> </v>
      </c>
      <c r="G121" s="38"/>
      <c r="H121" s="38"/>
      <c r="I121" s="150" t="s">
        <v>32</v>
      </c>
      <c r="J121" s="35" t="str">
        <f>E23</f>
        <v>VIAPROJEKT s.r.o. HK</v>
      </c>
      <c r="K121" s="38"/>
      <c r="L121" s="42"/>
    </row>
    <row r="122" s="1" customFormat="1" ht="15.15" customHeight="1">
      <c r="B122" s="37"/>
      <c r="C122" s="31" t="s">
        <v>30</v>
      </c>
      <c r="D122" s="38"/>
      <c r="E122" s="38"/>
      <c r="F122" s="26" t="str">
        <f>IF(E20="","",E20)</f>
        <v>Vyplň údaj</v>
      </c>
      <c r="G122" s="38"/>
      <c r="H122" s="38"/>
      <c r="I122" s="150" t="s">
        <v>35</v>
      </c>
      <c r="J122" s="35" t="str">
        <f>E26</f>
        <v>B.Burešová</v>
      </c>
      <c r="K122" s="38"/>
      <c r="L122" s="42"/>
    </row>
    <row r="123" s="1" customFormat="1" ht="10.32" customHeight="1">
      <c r="B123" s="37"/>
      <c r="C123" s="38"/>
      <c r="D123" s="38"/>
      <c r="E123" s="38"/>
      <c r="F123" s="38"/>
      <c r="G123" s="38"/>
      <c r="H123" s="38"/>
      <c r="I123" s="148"/>
      <c r="J123" s="38"/>
      <c r="K123" s="38"/>
      <c r="L123" s="42"/>
    </row>
    <row r="124" s="10" customFormat="1" ht="29.28" customHeight="1">
      <c r="B124" s="204"/>
      <c r="C124" s="205" t="s">
        <v>115</v>
      </c>
      <c r="D124" s="206" t="s">
        <v>63</v>
      </c>
      <c r="E124" s="206" t="s">
        <v>59</v>
      </c>
      <c r="F124" s="206" t="s">
        <v>60</v>
      </c>
      <c r="G124" s="206" t="s">
        <v>116</v>
      </c>
      <c r="H124" s="206" t="s">
        <v>117</v>
      </c>
      <c r="I124" s="207" t="s">
        <v>118</v>
      </c>
      <c r="J124" s="206" t="s">
        <v>106</v>
      </c>
      <c r="K124" s="208" t="s">
        <v>119</v>
      </c>
      <c r="L124" s="209"/>
      <c r="M124" s="94" t="s">
        <v>1</v>
      </c>
      <c r="N124" s="95" t="s">
        <v>42</v>
      </c>
      <c r="O124" s="95" t="s">
        <v>120</v>
      </c>
      <c r="P124" s="95" t="s">
        <v>121</v>
      </c>
      <c r="Q124" s="95" t="s">
        <v>122</v>
      </c>
      <c r="R124" s="95" t="s">
        <v>123</v>
      </c>
      <c r="S124" s="95" t="s">
        <v>124</v>
      </c>
      <c r="T124" s="96" t="s">
        <v>125</v>
      </c>
    </row>
    <row r="125" s="1" customFormat="1" ht="22.8" customHeight="1">
      <c r="B125" s="37"/>
      <c r="C125" s="101" t="s">
        <v>126</v>
      </c>
      <c r="D125" s="38"/>
      <c r="E125" s="38"/>
      <c r="F125" s="38"/>
      <c r="G125" s="38"/>
      <c r="H125" s="38"/>
      <c r="I125" s="148"/>
      <c r="J125" s="210">
        <f>BK125</f>
        <v>0</v>
      </c>
      <c r="K125" s="38"/>
      <c r="L125" s="42"/>
      <c r="M125" s="97"/>
      <c r="N125" s="98"/>
      <c r="O125" s="98"/>
      <c r="P125" s="211">
        <f>P126</f>
        <v>0</v>
      </c>
      <c r="Q125" s="98"/>
      <c r="R125" s="211">
        <f>R126</f>
        <v>0.030960000000000001</v>
      </c>
      <c r="S125" s="98"/>
      <c r="T125" s="212">
        <f>T126</f>
        <v>240.20600000000002</v>
      </c>
      <c r="AT125" s="16" t="s">
        <v>77</v>
      </c>
      <c r="AU125" s="16" t="s">
        <v>108</v>
      </c>
      <c r="BK125" s="213">
        <f>BK126</f>
        <v>0</v>
      </c>
    </row>
    <row r="126" s="11" customFormat="1" ht="25.92" customHeight="1">
      <c r="B126" s="214"/>
      <c r="C126" s="215"/>
      <c r="D126" s="216" t="s">
        <v>77</v>
      </c>
      <c r="E126" s="217" t="s">
        <v>127</v>
      </c>
      <c r="F126" s="217" t="s">
        <v>128</v>
      </c>
      <c r="G126" s="215"/>
      <c r="H126" s="215"/>
      <c r="I126" s="218"/>
      <c r="J126" s="219">
        <f>BK126</f>
        <v>0</v>
      </c>
      <c r="K126" s="215"/>
      <c r="L126" s="220"/>
      <c r="M126" s="221"/>
      <c r="N126" s="222"/>
      <c r="O126" s="222"/>
      <c r="P126" s="223">
        <f>P127+P176+P205+P258</f>
        <v>0</v>
      </c>
      <c r="Q126" s="222"/>
      <c r="R126" s="223">
        <f>R127+R176+R205+R258</f>
        <v>0.030960000000000001</v>
      </c>
      <c r="S126" s="222"/>
      <c r="T126" s="224">
        <f>T127+T176+T205+T258</f>
        <v>240.20600000000002</v>
      </c>
      <c r="AR126" s="225" t="s">
        <v>85</v>
      </c>
      <c r="AT126" s="226" t="s">
        <v>77</v>
      </c>
      <c r="AU126" s="226" t="s">
        <v>78</v>
      </c>
      <c r="AY126" s="225" t="s">
        <v>129</v>
      </c>
      <c r="BK126" s="227">
        <f>BK127+BK176+BK205+BK258</f>
        <v>0</v>
      </c>
    </row>
    <row r="127" s="11" customFormat="1" ht="22.8" customHeight="1">
      <c r="B127" s="214"/>
      <c r="C127" s="215"/>
      <c r="D127" s="216" t="s">
        <v>77</v>
      </c>
      <c r="E127" s="228" t="s">
        <v>85</v>
      </c>
      <c r="F127" s="228" t="s">
        <v>130</v>
      </c>
      <c r="G127" s="215"/>
      <c r="H127" s="215"/>
      <c r="I127" s="218"/>
      <c r="J127" s="229">
        <f>BK127</f>
        <v>0</v>
      </c>
      <c r="K127" s="215"/>
      <c r="L127" s="220"/>
      <c r="M127" s="221"/>
      <c r="N127" s="222"/>
      <c r="O127" s="222"/>
      <c r="P127" s="223">
        <f>SUM(P128:P175)</f>
        <v>0</v>
      </c>
      <c r="Q127" s="222"/>
      <c r="R127" s="223">
        <f>SUM(R128:R175)</f>
        <v>0.030960000000000001</v>
      </c>
      <c r="S127" s="222"/>
      <c r="T127" s="224">
        <f>SUM(T128:T175)</f>
        <v>240.20600000000002</v>
      </c>
      <c r="AR127" s="225" t="s">
        <v>85</v>
      </c>
      <c r="AT127" s="226" t="s">
        <v>77</v>
      </c>
      <c r="AU127" s="226" t="s">
        <v>85</v>
      </c>
      <c r="AY127" s="225" t="s">
        <v>129</v>
      </c>
      <c r="BK127" s="227">
        <f>SUM(BK128:BK175)</f>
        <v>0</v>
      </c>
    </row>
    <row r="128" s="1" customFormat="1" ht="24" customHeight="1">
      <c r="B128" s="37"/>
      <c r="C128" s="230" t="s">
        <v>85</v>
      </c>
      <c r="D128" s="230" t="s">
        <v>131</v>
      </c>
      <c r="E128" s="231" t="s">
        <v>132</v>
      </c>
      <c r="F128" s="232" t="s">
        <v>133</v>
      </c>
      <c r="G128" s="233" t="s">
        <v>134</v>
      </c>
      <c r="H128" s="234">
        <v>55</v>
      </c>
      <c r="I128" s="235"/>
      <c r="J128" s="236">
        <f>ROUND(I128*H128,2)</f>
        <v>0</v>
      </c>
      <c r="K128" s="232" t="s">
        <v>135</v>
      </c>
      <c r="L128" s="42"/>
      <c r="M128" s="237" t="s">
        <v>1</v>
      </c>
      <c r="N128" s="238" t="s">
        <v>43</v>
      </c>
      <c r="O128" s="85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AR128" s="241" t="s">
        <v>136</v>
      </c>
      <c r="AT128" s="241" t="s">
        <v>131</v>
      </c>
      <c r="AU128" s="241" t="s">
        <v>87</v>
      </c>
      <c r="AY128" s="16" t="s">
        <v>129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6" t="s">
        <v>85</v>
      </c>
      <c r="BK128" s="242">
        <f>ROUND(I128*H128,2)</f>
        <v>0</v>
      </c>
      <c r="BL128" s="16" t="s">
        <v>136</v>
      </c>
      <c r="BM128" s="241" t="s">
        <v>137</v>
      </c>
    </row>
    <row r="129" s="12" customFormat="1">
      <c r="B129" s="243"/>
      <c r="C129" s="244"/>
      <c r="D129" s="245" t="s">
        <v>138</v>
      </c>
      <c r="E129" s="246" t="s">
        <v>1</v>
      </c>
      <c r="F129" s="247" t="s">
        <v>139</v>
      </c>
      <c r="G129" s="244"/>
      <c r="H129" s="246" t="s">
        <v>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AT129" s="253" t="s">
        <v>138</v>
      </c>
      <c r="AU129" s="253" t="s">
        <v>87</v>
      </c>
      <c r="AV129" s="12" t="s">
        <v>85</v>
      </c>
      <c r="AW129" s="12" t="s">
        <v>34</v>
      </c>
      <c r="AX129" s="12" t="s">
        <v>78</v>
      </c>
      <c r="AY129" s="253" t="s">
        <v>129</v>
      </c>
    </row>
    <row r="130" s="13" customFormat="1">
      <c r="B130" s="254"/>
      <c r="C130" s="255"/>
      <c r="D130" s="245" t="s">
        <v>138</v>
      </c>
      <c r="E130" s="256" t="s">
        <v>1</v>
      </c>
      <c r="F130" s="257" t="s">
        <v>140</v>
      </c>
      <c r="G130" s="255"/>
      <c r="H130" s="258">
        <v>55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AT130" s="264" t="s">
        <v>138</v>
      </c>
      <c r="AU130" s="264" t="s">
        <v>87</v>
      </c>
      <c r="AV130" s="13" t="s">
        <v>87</v>
      </c>
      <c r="AW130" s="13" t="s">
        <v>34</v>
      </c>
      <c r="AX130" s="13" t="s">
        <v>78</v>
      </c>
      <c r="AY130" s="264" t="s">
        <v>129</v>
      </c>
    </row>
    <row r="131" s="14" customFormat="1">
      <c r="B131" s="265"/>
      <c r="C131" s="266"/>
      <c r="D131" s="245" t="s">
        <v>138</v>
      </c>
      <c r="E131" s="267" t="s">
        <v>1</v>
      </c>
      <c r="F131" s="268" t="s">
        <v>141</v>
      </c>
      <c r="G131" s="266"/>
      <c r="H131" s="269">
        <v>55</v>
      </c>
      <c r="I131" s="270"/>
      <c r="J131" s="266"/>
      <c r="K131" s="266"/>
      <c r="L131" s="271"/>
      <c r="M131" s="272"/>
      <c r="N131" s="273"/>
      <c r="O131" s="273"/>
      <c r="P131" s="273"/>
      <c r="Q131" s="273"/>
      <c r="R131" s="273"/>
      <c r="S131" s="273"/>
      <c r="T131" s="274"/>
      <c r="AT131" s="275" t="s">
        <v>138</v>
      </c>
      <c r="AU131" s="275" t="s">
        <v>87</v>
      </c>
      <c r="AV131" s="14" t="s">
        <v>136</v>
      </c>
      <c r="AW131" s="14" t="s">
        <v>34</v>
      </c>
      <c r="AX131" s="14" t="s">
        <v>85</v>
      </c>
      <c r="AY131" s="275" t="s">
        <v>129</v>
      </c>
    </row>
    <row r="132" s="1" customFormat="1" ht="16.5" customHeight="1">
      <c r="B132" s="37"/>
      <c r="C132" s="230" t="s">
        <v>87</v>
      </c>
      <c r="D132" s="230" t="s">
        <v>131</v>
      </c>
      <c r="E132" s="231" t="s">
        <v>142</v>
      </c>
      <c r="F132" s="232" t="s">
        <v>143</v>
      </c>
      <c r="G132" s="233" t="s">
        <v>134</v>
      </c>
      <c r="H132" s="234">
        <v>55</v>
      </c>
      <c r="I132" s="235"/>
      <c r="J132" s="236">
        <f>ROUND(I132*H132,2)</f>
        <v>0</v>
      </c>
      <c r="K132" s="232" t="s">
        <v>135</v>
      </c>
      <c r="L132" s="42"/>
      <c r="M132" s="237" t="s">
        <v>1</v>
      </c>
      <c r="N132" s="238" t="s">
        <v>43</v>
      </c>
      <c r="O132" s="85"/>
      <c r="P132" s="239">
        <f>O132*H132</f>
        <v>0</v>
      </c>
      <c r="Q132" s="239">
        <v>0.00018000000000000001</v>
      </c>
      <c r="R132" s="239">
        <f>Q132*H132</f>
        <v>0.0099000000000000008</v>
      </c>
      <c r="S132" s="239">
        <v>0</v>
      </c>
      <c r="T132" s="240">
        <f>S132*H132</f>
        <v>0</v>
      </c>
      <c r="AR132" s="241" t="s">
        <v>136</v>
      </c>
      <c r="AT132" s="241" t="s">
        <v>131</v>
      </c>
      <c r="AU132" s="241" t="s">
        <v>87</v>
      </c>
      <c r="AY132" s="16" t="s">
        <v>129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6" t="s">
        <v>85</v>
      </c>
      <c r="BK132" s="242">
        <f>ROUND(I132*H132,2)</f>
        <v>0</v>
      </c>
      <c r="BL132" s="16" t="s">
        <v>136</v>
      </c>
      <c r="BM132" s="241" t="s">
        <v>144</v>
      </c>
    </row>
    <row r="133" s="12" customFormat="1">
      <c r="B133" s="243"/>
      <c r="C133" s="244"/>
      <c r="D133" s="245" t="s">
        <v>138</v>
      </c>
      <c r="E133" s="246" t="s">
        <v>1</v>
      </c>
      <c r="F133" s="247" t="s">
        <v>139</v>
      </c>
      <c r="G133" s="244"/>
      <c r="H133" s="246" t="s">
        <v>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AT133" s="253" t="s">
        <v>138</v>
      </c>
      <c r="AU133" s="253" t="s">
        <v>87</v>
      </c>
      <c r="AV133" s="12" t="s">
        <v>85</v>
      </c>
      <c r="AW133" s="12" t="s">
        <v>34</v>
      </c>
      <c r="AX133" s="12" t="s">
        <v>78</v>
      </c>
      <c r="AY133" s="253" t="s">
        <v>129</v>
      </c>
    </row>
    <row r="134" s="13" customFormat="1">
      <c r="B134" s="254"/>
      <c r="C134" s="255"/>
      <c r="D134" s="245" t="s">
        <v>138</v>
      </c>
      <c r="E134" s="256" t="s">
        <v>1</v>
      </c>
      <c r="F134" s="257" t="s">
        <v>140</v>
      </c>
      <c r="G134" s="255"/>
      <c r="H134" s="258">
        <v>55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AT134" s="264" t="s">
        <v>138</v>
      </c>
      <c r="AU134" s="264" t="s">
        <v>87</v>
      </c>
      <c r="AV134" s="13" t="s">
        <v>87</v>
      </c>
      <c r="AW134" s="13" t="s">
        <v>34</v>
      </c>
      <c r="AX134" s="13" t="s">
        <v>78</v>
      </c>
      <c r="AY134" s="264" t="s">
        <v>129</v>
      </c>
    </row>
    <row r="135" s="14" customFormat="1">
      <c r="B135" s="265"/>
      <c r="C135" s="266"/>
      <c r="D135" s="245" t="s">
        <v>138</v>
      </c>
      <c r="E135" s="267" t="s">
        <v>1</v>
      </c>
      <c r="F135" s="268" t="s">
        <v>141</v>
      </c>
      <c r="G135" s="266"/>
      <c r="H135" s="269">
        <v>55</v>
      </c>
      <c r="I135" s="270"/>
      <c r="J135" s="266"/>
      <c r="K135" s="266"/>
      <c r="L135" s="271"/>
      <c r="M135" s="272"/>
      <c r="N135" s="273"/>
      <c r="O135" s="273"/>
      <c r="P135" s="273"/>
      <c r="Q135" s="273"/>
      <c r="R135" s="273"/>
      <c r="S135" s="273"/>
      <c r="T135" s="274"/>
      <c r="AT135" s="275" t="s">
        <v>138</v>
      </c>
      <c r="AU135" s="275" t="s">
        <v>87</v>
      </c>
      <c r="AV135" s="14" t="s">
        <v>136</v>
      </c>
      <c r="AW135" s="14" t="s">
        <v>34</v>
      </c>
      <c r="AX135" s="14" t="s">
        <v>85</v>
      </c>
      <c r="AY135" s="275" t="s">
        <v>129</v>
      </c>
    </row>
    <row r="136" s="1" customFormat="1" ht="24" customHeight="1">
      <c r="B136" s="37"/>
      <c r="C136" s="230" t="s">
        <v>145</v>
      </c>
      <c r="D136" s="230" t="s">
        <v>131</v>
      </c>
      <c r="E136" s="231" t="s">
        <v>146</v>
      </c>
      <c r="F136" s="232" t="s">
        <v>147</v>
      </c>
      <c r="G136" s="233" t="s">
        <v>134</v>
      </c>
      <c r="H136" s="234">
        <v>45</v>
      </c>
      <c r="I136" s="235"/>
      <c r="J136" s="236">
        <f>ROUND(I136*H136,2)</f>
        <v>0</v>
      </c>
      <c r="K136" s="232" t="s">
        <v>135</v>
      </c>
      <c r="L136" s="42"/>
      <c r="M136" s="237" t="s">
        <v>1</v>
      </c>
      <c r="N136" s="238" t="s">
        <v>43</v>
      </c>
      <c r="O136" s="85"/>
      <c r="P136" s="239">
        <f>O136*H136</f>
        <v>0</v>
      </c>
      <c r="Q136" s="239">
        <v>0</v>
      </c>
      <c r="R136" s="239">
        <f>Q136*H136</f>
        <v>0</v>
      </c>
      <c r="S136" s="239">
        <v>0.26000000000000001</v>
      </c>
      <c r="T136" s="240">
        <f>S136*H136</f>
        <v>11.700000000000001</v>
      </c>
      <c r="AR136" s="241" t="s">
        <v>136</v>
      </c>
      <c r="AT136" s="241" t="s">
        <v>131</v>
      </c>
      <c r="AU136" s="241" t="s">
        <v>87</v>
      </c>
      <c r="AY136" s="16" t="s">
        <v>129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6" t="s">
        <v>85</v>
      </c>
      <c r="BK136" s="242">
        <f>ROUND(I136*H136,2)</f>
        <v>0</v>
      </c>
      <c r="BL136" s="16" t="s">
        <v>136</v>
      </c>
      <c r="BM136" s="241" t="s">
        <v>148</v>
      </c>
    </row>
    <row r="137" s="12" customFormat="1">
      <c r="B137" s="243"/>
      <c r="C137" s="244"/>
      <c r="D137" s="245" t="s">
        <v>138</v>
      </c>
      <c r="E137" s="246" t="s">
        <v>1</v>
      </c>
      <c r="F137" s="247" t="s">
        <v>149</v>
      </c>
      <c r="G137" s="244"/>
      <c r="H137" s="246" t="s">
        <v>1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AT137" s="253" t="s">
        <v>138</v>
      </c>
      <c r="AU137" s="253" t="s">
        <v>87</v>
      </c>
      <c r="AV137" s="12" t="s">
        <v>85</v>
      </c>
      <c r="AW137" s="12" t="s">
        <v>34</v>
      </c>
      <c r="AX137" s="12" t="s">
        <v>78</v>
      </c>
      <c r="AY137" s="253" t="s">
        <v>129</v>
      </c>
    </row>
    <row r="138" s="13" customFormat="1">
      <c r="B138" s="254"/>
      <c r="C138" s="255"/>
      <c r="D138" s="245" t="s">
        <v>138</v>
      </c>
      <c r="E138" s="256" t="s">
        <v>1</v>
      </c>
      <c r="F138" s="257" t="s">
        <v>150</v>
      </c>
      <c r="G138" s="255"/>
      <c r="H138" s="258">
        <v>45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AT138" s="264" t="s">
        <v>138</v>
      </c>
      <c r="AU138" s="264" t="s">
        <v>87</v>
      </c>
      <c r="AV138" s="13" t="s">
        <v>87</v>
      </c>
      <c r="AW138" s="13" t="s">
        <v>34</v>
      </c>
      <c r="AX138" s="13" t="s">
        <v>78</v>
      </c>
      <c r="AY138" s="264" t="s">
        <v>129</v>
      </c>
    </row>
    <row r="139" s="14" customFormat="1">
      <c r="B139" s="265"/>
      <c r="C139" s="266"/>
      <c r="D139" s="245" t="s">
        <v>138</v>
      </c>
      <c r="E139" s="267" t="s">
        <v>1</v>
      </c>
      <c r="F139" s="268" t="s">
        <v>141</v>
      </c>
      <c r="G139" s="266"/>
      <c r="H139" s="269">
        <v>45</v>
      </c>
      <c r="I139" s="270"/>
      <c r="J139" s="266"/>
      <c r="K139" s="266"/>
      <c r="L139" s="271"/>
      <c r="M139" s="272"/>
      <c r="N139" s="273"/>
      <c r="O139" s="273"/>
      <c r="P139" s="273"/>
      <c r="Q139" s="273"/>
      <c r="R139" s="273"/>
      <c r="S139" s="273"/>
      <c r="T139" s="274"/>
      <c r="AT139" s="275" t="s">
        <v>138</v>
      </c>
      <c r="AU139" s="275" t="s">
        <v>87</v>
      </c>
      <c r="AV139" s="14" t="s">
        <v>136</v>
      </c>
      <c r="AW139" s="14" t="s">
        <v>34</v>
      </c>
      <c r="AX139" s="14" t="s">
        <v>85</v>
      </c>
      <c r="AY139" s="275" t="s">
        <v>129</v>
      </c>
    </row>
    <row r="140" s="1" customFormat="1" ht="24" customHeight="1">
      <c r="B140" s="37"/>
      <c r="C140" s="230" t="s">
        <v>136</v>
      </c>
      <c r="D140" s="230" t="s">
        <v>131</v>
      </c>
      <c r="E140" s="231" t="s">
        <v>146</v>
      </c>
      <c r="F140" s="232" t="s">
        <v>147</v>
      </c>
      <c r="G140" s="233" t="s">
        <v>134</v>
      </c>
      <c r="H140" s="234">
        <v>31</v>
      </c>
      <c r="I140" s="235"/>
      <c r="J140" s="236">
        <f>ROUND(I140*H140,2)</f>
        <v>0</v>
      </c>
      <c r="K140" s="232" t="s">
        <v>135</v>
      </c>
      <c r="L140" s="42"/>
      <c r="M140" s="237" t="s">
        <v>1</v>
      </c>
      <c r="N140" s="238" t="s">
        <v>43</v>
      </c>
      <c r="O140" s="85"/>
      <c r="P140" s="239">
        <f>O140*H140</f>
        <v>0</v>
      </c>
      <c r="Q140" s="239">
        <v>0</v>
      </c>
      <c r="R140" s="239">
        <f>Q140*H140</f>
        <v>0</v>
      </c>
      <c r="S140" s="239">
        <v>0.26000000000000001</v>
      </c>
      <c r="T140" s="240">
        <f>S140*H140</f>
        <v>8.0600000000000005</v>
      </c>
      <c r="AR140" s="241" t="s">
        <v>136</v>
      </c>
      <c r="AT140" s="241" t="s">
        <v>131</v>
      </c>
      <c r="AU140" s="241" t="s">
        <v>87</v>
      </c>
      <c r="AY140" s="16" t="s">
        <v>129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6" t="s">
        <v>85</v>
      </c>
      <c r="BK140" s="242">
        <f>ROUND(I140*H140,2)</f>
        <v>0</v>
      </c>
      <c r="BL140" s="16" t="s">
        <v>136</v>
      </c>
      <c r="BM140" s="241" t="s">
        <v>151</v>
      </c>
    </row>
    <row r="141" s="12" customFormat="1">
      <c r="B141" s="243"/>
      <c r="C141" s="244"/>
      <c r="D141" s="245" t="s">
        <v>138</v>
      </c>
      <c r="E141" s="246" t="s">
        <v>1</v>
      </c>
      <c r="F141" s="247" t="s">
        <v>152</v>
      </c>
      <c r="G141" s="244"/>
      <c r="H141" s="246" t="s">
        <v>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AT141" s="253" t="s">
        <v>138</v>
      </c>
      <c r="AU141" s="253" t="s">
        <v>87</v>
      </c>
      <c r="AV141" s="12" t="s">
        <v>85</v>
      </c>
      <c r="AW141" s="12" t="s">
        <v>34</v>
      </c>
      <c r="AX141" s="12" t="s">
        <v>78</v>
      </c>
      <c r="AY141" s="253" t="s">
        <v>129</v>
      </c>
    </row>
    <row r="142" s="13" customFormat="1">
      <c r="B142" s="254"/>
      <c r="C142" s="255"/>
      <c r="D142" s="245" t="s">
        <v>138</v>
      </c>
      <c r="E142" s="256" t="s">
        <v>1</v>
      </c>
      <c r="F142" s="257" t="s">
        <v>153</v>
      </c>
      <c r="G142" s="255"/>
      <c r="H142" s="258">
        <v>31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AT142" s="264" t="s">
        <v>138</v>
      </c>
      <c r="AU142" s="264" t="s">
        <v>87</v>
      </c>
      <c r="AV142" s="13" t="s">
        <v>87</v>
      </c>
      <c r="AW142" s="13" t="s">
        <v>34</v>
      </c>
      <c r="AX142" s="13" t="s">
        <v>78</v>
      </c>
      <c r="AY142" s="264" t="s">
        <v>129</v>
      </c>
    </row>
    <row r="143" s="14" customFormat="1">
      <c r="B143" s="265"/>
      <c r="C143" s="266"/>
      <c r="D143" s="245" t="s">
        <v>138</v>
      </c>
      <c r="E143" s="267" t="s">
        <v>1</v>
      </c>
      <c r="F143" s="268" t="s">
        <v>141</v>
      </c>
      <c r="G143" s="266"/>
      <c r="H143" s="269">
        <v>31</v>
      </c>
      <c r="I143" s="270"/>
      <c r="J143" s="266"/>
      <c r="K143" s="266"/>
      <c r="L143" s="271"/>
      <c r="M143" s="272"/>
      <c r="N143" s="273"/>
      <c r="O143" s="273"/>
      <c r="P143" s="273"/>
      <c r="Q143" s="273"/>
      <c r="R143" s="273"/>
      <c r="S143" s="273"/>
      <c r="T143" s="274"/>
      <c r="AT143" s="275" t="s">
        <v>138</v>
      </c>
      <c r="AU143" s="275" t="s">
        <v>87</v>
      </c>
      <c r="AV143" s="14" t="s">
        <v>136</v>
      </c>
      <c r="AW143" s="14" t="s">
        <v>34</v>
      </c>
      <c r="AX143" s="14" t="s">
        <v>85</v>
      </c>
      <c r="AY143" s="275" t="s">
        <v>129</v>
      </c>
    </row>
    <row r="144" s="1" customFormat="1" ht="24" customHeight="1">
      <c r="B144" s="37"/>
      <c r="C144" s="230" t="s">
        <v>154</v>
      </c>
      <c r="D144" s="230" t="s">
        <v>131</v>
      </c>
      <c r="E144" s="231" t="s">
        <v>155</v>
      </c>
      <c r="F144" s="232" t="s">
        <v>156</v>
      </c>
      <c r="G144" s="233" t="s">
        <v>134</v>
      </c>
      <c r="H144" s="234">
        <v>45</v>
      </c>
      <c r="I144" s="235"/>
      <c r="J144" s="236">
        <f>ROUND(I144*H144,2)</f>
        <v>0</v>
      </c>
      <c r="K144" s="232" t="s">
        <v>135</v>
      </c>
      <c r="L144" s="42"/>
      <c r="M144" s="237" t="s">
        <v>1</v>
      </c>
      <c r="N144" s="238" t="s">
        <v>43</v>
      </c>
      <c r="O144" s="85"/>
      <c r="P144" s="239">
        <f>O144*H144</f>
        <v>0</v>
      </c>
      <c r="Q144" s="239">
        <v>0</v>
      </c>
      <c r="R144" s="239">
        <f>Q144*H144</f>
        <v>0</v>
      </c>
      <c r="S144" s="239">
        <v>0.44</v>
      </c>
      <c r="T144" s="240">
        <f>S144*H144</f>
        <v>19.800000000000001</v>
      </c>
      <c r="AR144" s="241" t="s">
        <v>136</v>
      </c>
      <c r="AT144" s="241" t="s">
        <v>131</v>
      </c>
      <c r="AU144" s="241" t="s">
        <v>87</v>
      </c>
      <c r="AY144" s="16" t="s">
        <v>129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6" t="s">
        <v>85</v>
      </c>
      <c r="BK144" s="242">
        <f>ROUND(I144*H144,2)</f>
        <v>0</v>
      </c>
      <c r="BL144" s="16" t="s">
        <v>136</v>
      </c>
      <c r="BM144" s="241" t="s">
        <v>157</v>
      </c>
    </row>
    <row r="145" s="12" customFormat="1">
      <c r="B145" s="243"/>
      <c r="C145" s="244"/>
      <c r="D145" s="245" t="s">
        <v>138</v>
      </c>
      <c r="E145" s="246" t="s">
        <v>1</v>
      </c>
      <c r="F145" s="247" t="s">
        <v>158</v>
      </c>
      <c r="G145" s="244"/>
      <c r="H145" s="246" t="s">
        <v>1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AT145" s="253" t="s">
        <v>138</v>
      </c>
      <c r="AU145" s="253" t="s">
        <v>87</v>
      </c>
      <c r="AV145" s="12" t="s">
        <v>85</v>
      </c>
      <c r="AW145" s="12" t="s">
        <v>34</v>
      </c>
      <c r="AX145" s="12" t="s">
        <v>78</v>
      </c>
      <c r="AY145" s="253" t="s">
        <v>129</v>
      </c>
    </row>
    <row r="146" s="13" customFormat="1">
      <c r="B146" s="254"/>
      <c r="C146" s="255"/>
      <c r="D146" s="245" t="s">
        <v>138</v>
      </c>
      <c r="E146" s="256" t="s">
        <v>1</v>
      </c>
      <c r="F146" s="257" t="s">
        <v>150</v>
      </c>
      <c r="G146" s="255"/>
      <c r="H146" s="258">
        <v>45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AT146" s="264" t="s">
        <v>138</v>
      </c>
      <c r="AU146" s="264" t="s">
        <v>87</v>
      </c>
      <c r="AV146" s="13" t="s">
        <v>87</v>
      </c>
      <c r="AW146" s="13" t="s">
        <v>34</v>
      </c>
      <c r="AX146" s="13" t="s">
        <v>78</v>
      </c>
      <c r="AY146" s="264" t="s">
        <v>129</v>
      </c>
    </row>
    <row r="147" s="14" customFormat="1">
      <c r="B147" s="265"/>
      <c r="C147" s="266"/>
      <c r="D147" s="245" t="s">
        <v>138</v>
      </c>
      <c r="E147" s="267" t="s">
        <v>1</v>
      </c>
      <c r="F147" s="268" t="s">
        <v>141</v>
      </c>
      <c r="G147" s="266"/>
      <c r="H147" s="269">
        <v>45</v>
      </c>
      <c r="I147" s="270"/>
      <c r="J147" s="266"/>
      <c r="K147" s="266"/>
      <c r="L147" s="271"/>
      <c r="M147" s="272"/>
      <c r="N147" s="273"/>
      <c r="O147" s="273"/>
      <c r="P147" s="273"/>
      <c r="Q147" s="273"/>
      <c r="R147" s="273"/>
      <c r="S147" s="273"/>
      <c r="T147" s="274"/>
      <c r="AT147" s="275" t="s">
        <v>138</v>
      </c>
      <c r="AU147" s="275" t="s">
        <v>87</v>
      </c>
      <c r="AV147" s="14" t="s">
        <v>136</v>
      </c>
      <c r="AW147" s="14" t="s">
        <v>34</v>
      </c>
      <c r="AX147" s="14" t="s">
        <v>85</v>
      </c>
      <c r="AY147" s="275" t="s">
        <v>129</v>
      </c>
    </row>
    <row r="148" s="1" customFormat="1" ht="24" customHeight="1">
      <c r="B148" s="37"/>
      <c r="C148" s="230" t="s">
        <v>159</v>
      </c>
      <c r="D148" s="230" t="s">
        <v>131</v>
      </c>
      <c r="E148" s="231" t="s">
        <v>155</v>
      </c>
      <c r="F148" s="232" t="s">
        <v>156</v>
      </c>
      <c r="G148" s="233" t="s">
        <v>134</v>
      </c>
      <c r="H148" s="234">
        <v>31</v>
      </c>
      <c r="I148" s="235"/>
      <c r="J148" s="236">
        <f>ROUND(I148*H148,2)</f>
        <v>0</v>
      </c>
      <c r="K148" s="232" t="s">
        <v>135</v>
      </c>
      <c r="L148" s="42"/>
      <c r="M148" s="237" t="s">
        <v>1</v>
      </c>
      <c r="N148" s="238" t="s">
        <v>43</v>
      </c>
      <c r="O148" s="85"/>
      <c r="P148" s="239">
        <f>O148*H148</f>
        <v>0</v>
      </c>
      <c r="Q148" s="239">
        <v>0</v>
      </c>
      <c r="R148" s="239">
        <f>Q148*H148</f>
        <v>0</v>
      </c>
      <c r="S148" s="239">
        <v>0.44</v>
      </c>
      <c r="T148" s="240">
        <f>S148*H148</f>
        <v>13.640000000000001</v>
      </c>
      <c r="AR148" s="241" t="s">
        <v>136</v>
      </c>
      <c r="AT148" s="241" t="s">
        <v>131</v>
      </c>
      <c r="AU148" s="241" t="s">
        <v>87</v>
      </c>
      <c r="AY148" s="16" t="s">
        <v>129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6" t="s">
        <v>85</v>
      </c>
      <c r="BK148" s="242">
        <f>ROUND(I148*H148,2)</f>
        <v>0</v>
      </c>
      <c r="BL148" s="16" t="s">
        <v>136</v>
      </c>
      <c r="BM148" s="241" t="s">
        <v>160</v>
      </c>
    </row>
    <row r="149" s="12" customFormat="1">
      <c r="B149" s="243"/>
      <c r="C149" s="244"/>
      <c r="D149" s="245" t="s">
        <v>138</v>
      </c>
      <c r="E149" s="246" t="s">
        <v>1</v>
      </c>
      <c r="F149" s="247" t="s">
        <v>161</v>
      </c>
      <c r="G149" s="244"/>
      <c r="H149" s="246" t="s">
        <v>1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AT149" s="253" t="s">
        <v>138</v>
      </c>
      <c r="AU149" s="253" t="s">
        <v>87</v>
      </c>
      <c r="AV149" s="12" t="s">
        <v>85</v>
      </c>
      <c r="AW149" s="12" t="s">
        <v>34</v>
      </c>
      <c r="AX149" s="12" t="s">
        <v>78</v>
      </c>
      <c r="AY149" s="253" t="s">
        <v>129</v>
      </c>
    </row>
    <row r="150" s="13" customFormat="1">
      <c r="B150" s="254"/>
      <c r="C150" s="255"/>
      <c r="D150" s="245" t="s">
        <v>138</v>
      </c>
      <c r="E150" s="256" t="s">
        <v>1</v>
      </c>
      <c r="F150" s="257" t="s">
        <v>153</v>
      </c>
      <c r="G150" s="255"/>
      <c r="H150" s="258">
        <v>31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AT150" s="264" t="s">
        <v>138</v>
      </c>
      <c r="AU150" s="264" t="s">
        <v>87</v>
      </c>
      <c r="AV150" s="13" t="s">
        <v>87</v>
      </c>
      <c r="AW150" s="13" t="s">
        <v>34</v>
      </c>
      <c r="AX150" s="13" t="s">
        <v>78</v>
      </c>
      <c r="AY150" s="264" t="s">
        <v>129</v>
      </c>
    </row>
    <row r="151" s="14" customFormat="1">
      <c r="B151" s="265"/>
      <c r="C151" s="266"/>
      <c r="D151" s="245" t="s">
        <v>138</v>
      </c>
      <c r="E151" s="267" t="s">
        <v>1</v>
      </c>
      <c r="F151" s="268" t="s">
        <v>141</v>
      </c>
      <c r="G151" s="266"/>
      <c r="H151" s="269">
        <v>31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AT151" s="275" t="s">
        <v>138</v>
      </c>
      <c r="AU151" s="275" t="s">
        <v>87</v>
      </c>
      <c r="AV151" s="14" t="s">
        <v>136</v>
      </c>
      <c r="AW151" s="14" t="s">
        <v>34</v>
      </c>
      <c r="AX151" s="14" t="s">
        <v>85</v>
      </c>
      <c r="AY151" s="275" t="s">
        <v>129</v>
      </c>
    </row>
    <row r="152" s="1" customFormat="1" ht="24" customHeight="1">
      <c r="B152" s="37"/>
      <c r="C152" s="230" t="s">
        <v>162</v>
      </c>
      <c r="D152" s="230" t="s">
        <v>131</v>
      </c>
      <c r="E152" s="231" t="s">
        <v>155</v>
      </c>
      <c r="F152" s="232" t="s">
        <v>156</v>
      </c>
      <c r="G152" s="233" t="s">
        <v>134</v>
      </c>
      <c r="H152" s="234">
        <v>50</v>
      </c>
      <c r="I152" s="235"/>
      <c r="J152" s="236">
        <f>ROUND(I152*H152,2)</f>
        <v>0</v>
      </c>
      <c r="K152" s="232" t="s">
        <v>135</v>
      </c>
      <c r="L152" s="42"/>
      <c r="M152" s="237" t="s">
        <v>1</v>
      </c>
      <c r="N152" s="238" t="s">
        <v>43</v>
      </c>
      <c r="O152" s="85"/>
      <c r="P152" s="239">
        <f>O152*H152</f>
        <v>0</v>
      </c>
      <c r="Q152" s="239">
        <v>0</v>
      </c>
      <c r="R152" s="239">
        <f>Q152*H152</f>
        <v>0</v>
      </c>
      <c r="S152" s="239">
        <v>0.44</v>
      </c>
      <c r="T152" s="240">
        <f>S152*H152</f>
        <v>22</v>
      </c>
      <c r="AR152" s="241" t="s">
        <v>136</v>
      </c>
      <c r="AT152" s="241" t="s">
        <v>131</v>
      </c>
      <c r="AU152" s="241" t="s">
        <v>87</v>
      </c>
      <c r="AY152" s="16" t="s">
        <v>129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6" t="s">
        <v>85</v>
      </c>
      <c r="BK152" s="242">
        <f>ROUND(I152*H152,2)</f>
        <v>0</v>
      </c>
      <c r="BL152" s="16" t="s">
        <v>136</v>
      </c>
      <c r="BM152" s="241" t="s">
        <v>163</v>
      </c>
    </row>
    <row r="153" s="12" customFormat="1">
      <c r="B153" s="243"/>
      <c r="C153" s="244"/>
      <c r="D153" s="245" t="s">
        <v>138</v>
      </c>
      <c r="E153" s="246" t="s">
        <v>1</v>
      </c>
      <c r="F153" s="247" t="s">
        <v>164</v>
      </c>
      <c r="G153" s="244"/>
      <c r="H153" s="246" t="s">
        <v>1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AT153" s="253" t="s">
        <v>138</v>
      </c>
      <c r="AU153" s="253" t="s">
        <v>87</v>
      </c>
      <c r="AV153" s="12" t="s">
        <v>85</v>
      </c>
      <c r="AW153" s="12" t="s">
        <v>34</v>
      </c>
      <c r="AX153" s="12" t="s">
        <v>78</v>
      </c>
      <c r="AY153" s="253" t="s">
        <v>129</v>
      </c>
    </row>
    <row r="154" s="13" customFormat="1">
      <c r="B154" s="254"/>
      <c r="C154" s="255"/>
      <c r="D154" s="245" t="s">
        <v>138</v>
      </c>
      <c r="E154" s="256" t="s">
        <v>1</v>
      </c>
      <c r="F154" s="257" t="s">
        <v>165</v>
      </c>
      <c r="G154" s="255"/>
      <c r="H154" s="258">
        <v>50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AT154" s="264" t="s">
        <v>138</v>
      </c>
      <c r="AU154" s="264" t="s">
        <v>87</v>
      </c>
      <c r="AV154" s="13" t="s">
        <v>87</v>
      </c>
      <c r="AW154" s="13" t="s">
        <v>34</v>
      </c>
      <c r="AX154" s="13" t="s">
        <v>78</v>
      </c>
      <c r="AY154" s="264" t="s">
        <v>129</v>
      </c>
    </row>
    <row r="155" s="14" customFormat="1">
      <c r="B155" s="265"/>
      <c r="C155" s="266"/>
      <c r="D155" s="245" t="s">
        <v>138</v>
      </c>
      <c r="E155" s="267" t="s">
        <v>1</v>
      </c>
      <c r="F155" s="268" t="s">
        <v>141</v>
      </c>
      <c r="G155" s="266"/>
      <c r="H155" s="269">
        <v>50</v>
      </c>
      <c r="I155" s="270"/>
      <c r="J155" s="266"/>
      <c r="K155" s="266"/>
      <c r="L155" s="271"/>
      <c r="M155" s="272"/>
      <c r="N155" s="273"/>
      <c r="O155" s="273"/>
      <c r="P155" s="273"/>
      <c r="Q155" s="273"/>
      <c r="R155" s="273"/>
      <c r="S155" s="273"/>
      <c r="T155" s="274"/>
      <c r="AT155" s="275" t="s">
        <v>138</v>
      </c>
      <c r="AU155" s="275" t="s">
        <v>87</v>
      </c>
      <c r="AV155" s="14" t="s">
        <v>136</v>
      </c>
      <c r="AW155" s="14" t="s">
        <v>34</v>
      </c>
      <c r="AX155" s="14" t="s">
        <v>85</v>
      </c>
      <c r="AY155" s="275" t="s">
        <v>129</v>
      </c>
    </row>
    <row r="156" s="1" customFormat="1" ht="24" customHeight="1">
      <c r="B156" s="37"/>
      <c r="C156" s="230" t="s">
        <v>166</v>
      </c>
      <c r="D156" s="230" t="s">
        <v>131</v>
      </c>
      <c r="E156" s="231" t="s">
        <v>167</v>
      </c>
      <c r="F156" s="232" t="s">
        <v>168</v>
      </c>
      <c r="G156" s="233" t="s">
        <v>134</v>
      </c>
      <c r="H156" s="234">
        <v>50</v>
      </c>
      <c r="I156" s="235"/>
      <c r="J156" s="236">
        <f>ROUND(I156*H156,2)</f>
        <v>0</v>
      </c>
      <c r="K156" s="232" t="s">
        <v>135</v>
      </c>
      <c r="L156" s="42"/>
      <c r="M156" s="237" t="s">
        <v>1</v>
      </c>
      <c r="N156" s="238" t="s">
        <v>43</v>
      </c>
      <c r="O156" s="85"/>
      <c r="P156" s="239">
        <f>O156*H156</f>
        <v>0</v>
      </c>
      <c r="Q156" s="239">
        <v>0</v>
      </c>
      <c r="R156" s="239">
        <f>Q156*H156</f>
        <v>0</v>
      </c>
      <c r="S156" s="239">
        <v>0.23999999999999999</v>
      </c>
      <c r="T156" s="240">
        <f>S156*H156</f>
        <v>12</v>
      </c>
      <c r="AR156" s="241" t="s">
        <v>136</v>
      </c>
      <c r="AT156" s="241" t="s">
        <v>131</v>
      </c>
      <c r="AU156" s="241" t="s">
        <v>87</v>
      </c>
      <c r="AY156" s="16" t="s">
        <v>129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6" t="s">
        <v>85</v>
      </c>
      <c r="BK156" s="242">
        <f>ROUND(I156*H156,2)</f>
        <v>0</v>
      </c>
      <c r="BL156" s="16" t="s">
        <v>136</v>
      </c>
      <c r="BM156" s="241" t="s">
        <v>169</v>
      </c>
    </row>
    <row r="157" s="12" customFormat="1">
      <c r="B157" s="243"/>
      <c r="C157" s="244"/>
      <c r="D157" s="245" t="s">
        <v>138</v>
      </c>
      <c r="E157" s="246" t="s">
        <v>1</v>
      </c>
      <c r="F157" s="247" t="s">
        <v>170</v>
      </c>
      <c r="G157" s="244"/>
      <c r="H157" s="246" t="s">
        <v>1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AT157" s="253" t="s">
        <v>138</v>
      </c>
      <c r="AU157" s="253" t="s">
        <v>87</v>
      </c>
      <c r="AV157" s="12" t="s">
        <v>85</v>
      </c>
      <c r="AW157" s="12" t="s">
        <v>34</v>
      </c>
      <c r="AX157" s="12" t="s">
        <v>78</v>
      </c>
      <c r="AY157" s="253" t="s">
        <v>129</v>
      </c>
    </row>
    <row r="158" s="13" customFormat="1">
      <c r="B158" s="254"/>
      <c r="C158" s="255"/>
      <c r="D158" s="245" t="s">
        <v>138</v>
      </c>
      <c r="E158" s="256" t="s">
        <v>1</v>
      </c>
      <c r="F158" s="257" t="s">
        <v>165</v>
      </c>
      <c r="G158" s="255"/>
      <c r="H158" s="258">
        <v>50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AT158" s="264" t="s">
        <v>138</v>
      </c>
      <c r="AU158" s="264" t="s">
        <v>87</v>
      </c>
      <c r="AV158" s="13" t="s">
        <v>87</v>
      </c>
      <c r="AW158" s="13" t="s">
        <v>34</v>
      </c>
      <c r="AX158" s="13" t="s">
        <v>78</v>
      </c>
      <c r="AY158" s="264" t="s">
        <v>129</v>
      </c>
    </row>
    <row r="159" s="14" customFormat="1">
      <c r="B159" s="265"/>
      <c r="C159" s="266"/>
      <c r="D159" s="245" t="s">
        <v>138</v>
      </c>
      <c r="E159" s="267" t="s">
        <v>1</v>
      </c>
      <c r="F159" s="268" t="s">
        <v>141</v>
      </c>
      <c r="G159" s="266"/>
      <c r="H159" s="269">
        <v>50</v>
      </c>
      <c r="I159" s="270"/>
      <c r="J159" s="266"/>
      <c r="K159" s="266"/>
      <c r="L159" s="271"/>
      <c r="M159" s="272"/>
      <c r="N159" s="273"/>
      <c r="O159" s="273"/>
      <c r="P159" s="273"/>
      <c r="Q159" s="273"/>
      <c r="R159" s="273"/>
      <c r="S159" s="273"/>
      <c r="T159" s="274"/>
      <c r="AT159" s="275" t="s">
        <v>138</v>
      </c>
      <c r="AU159" s="275" t="s">
        <v>87</v>
      </c>
      <c r="AV159" s="14" t="s">
        <v>136</v>
      </c>
      <c r="AW159" s="14" t="s">
        <v>34</v>
      </c>
      <c r="AX159" s="14" t="s">
        <v>85</v>
      </c>
      <c r="AY159" s="275" t="s">
        <v>129</v>
      </c>
    </row>
    <row r="160" s="1" customFormat="1" ht="24" customHeight="1">
      <c r="B160" s="37"/>
      <c r="C160" s="230" t="s">
        <v>171</v>
      </c>
      <c r="D160" s="230" t="s">
        <v>131</v>
      </c>
      <c r="E160" s="231" t="s">
        <v>172</v>
      </c>
      <c r="F160" s="232" t="s">
        <v>173</v>
      </c>
      <c r="G160" s="233" t="s">
        <v>134</v>
      </c>
      <c r="H160" s="234">
        <v>50</v>
      </c>
      <c r="I160" s="235"/>
      <c r="J160" s="236">
        <f>ROUND(I160*H160,2)</f>
        <v>0</v>
      </c>
      <c r="K160" s="232" t="s">
        <v>135</v>
      </c>
      <c r="L160" s="42"/>
      <c r="M160" s="237" t="s">
        <v>1</v>
      </c>
      <c r="N160" s="238" t="s">
        <v>43</v>
      </c>
      <c r="O160" s="85"/>
      <c r="P160" s="239">
        <f>O160*H160</f>
        <v>0</v>
      </c>
      <c r="Q160" s="239">
        <v>0</v>
      </c>
      <c r="R160" s="239">
        <f>Q160*H160</f>
        <v>0</v>
      </c>
      <c r="S160" s="239">
        <v>0.22</v>
      </c>
      <c r="T160" s="240">
        <f>S160*H160</f>
        <v>11</v>
      </c>
      <c r="AR160" s="241" t="s">
        <v>136</v>
      </c>
      <c r="AT160" s="241" t="s">
        <v>131</v>
      </c>
      <c r="AU160" s="241" t="s">
        <v>87</v>
      </c>
      <c r="AY160" s="16" t="s">
        <v>129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6" t="s">
        <v>85</v>
      </c>
      <c r="BK160" s="242">
        <f>ROUND(I160*H160,2)</f>
        <v>0</v>
      </c>
      <c r="BL160" s="16" t="s">
        <v>136</v>
      </c>
      <c r="BM160" s="241" t="s">
        <v>174</v>
      </c>
    </row>
    <row r="161" s="12" customFormat="1">
      <c r="B161" s="243"/>
      <c r="C161" s="244"/>
      <c r="D161" s="245" t="s">
        <v>138</v>
      </c>
      <c r="E161" s="246" t="s">
        <v>1</v>
      </c>
      <c r="F161" s="247" t="s">
        <v>164</v>
      </c>
      <c r="G161" s="244"/>
      <c r="H161" s="246" t="s">
        <v>1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AT161" s="253" t="s">
        <v>138</v>
      </c>
      <c r="AU161" s="253" t="s">
        <v>87</v>
      </c>
      <c r="AV161" s="12" t="s">
        <v>85</v>
      </c>
      <c r="AW161" s="12" t="s">
        <v>34</v>
      </c>
      <c r="AX161" s="12" t="s">
        <v>78</v>
      </c>
      <c r="AY161" s="253" t="s">
        <v>129</v>
      </c>
    </row>
    <row r="162" s="13" customFormat="1">
      <c r="B162" s="254"/>
      <c r="C162" s="255"/>
      <c r="D162" s="245" t="s">
        <v>138</v>
      </c>
      <c r="E162" s="256" t="s">
        <v>1</v>
      </c>
      <c r="F162" s="257" t="s">
        <v>165</v>
      </c>
      <c r="G162" s="255"/>
      <c r="H162" s="258">
        <v>50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AT162" s="264" t="s">
        <v>138</v>
      </c>
      <c r="AU162" s="264" t="s">
        <v>87</v>
      </c>
      <c r="AV162" s="13" t="s">
        <v>87</v>
      </c>
      <c r="AW162" s="13" t="s">
        <v>34</v>
      </c>
      <c r="AX162" s="13" t="s">
        <v>78</v>
      </c>
      <c r="AY162" s="264" t="s">
        <v>129</v>
      </c>
    </row>
    <row r="163" s="14" customFormat="1">
      <c r="B163" s="265"/>
      <c r="C163" s="266"/>
      <c r="D163" s="245" t="s">
        <v>138</v>
      </c>
      <c r="E163" s="267" t="s">
        <v>1</v>
      </c>
      <c r="F163" s="268" t="s">
        <v>141</v>
      </c>
      <c r="G163" s="266"/>
      <c r="H163" s="269">
        <v>50</v>
      </c>
      <c r="I163" s="270"/>
      <c r="J163" s="266"/>
      <c r="K163" s="266"/>
      <c r="L163" s="271"/>
      <c r="M163" s="272"/>
      <c r="N163" s="273"/>
      <c r="O163" s="273"/>
      <c r="P163" s="273"/>
      <c r="Q163" s="273"/>
      <c r="R163" s="273"/>
      <c r="S163" s="273"/>
      <c r="T163" s="274"/>
      <c r="AT163" s="275" t="s">
        <v>138</v>
      </c>
      <c r="AU163" s="275" t="s">
        <v>87</v>
      </c>
      <c r="AV163" s="14" t="s">
        <v>136</v>
      </c>
      <c r="AW163" s="14" t="s">
        <v>34</v>
      </c>
      <c r="AX163" s="14" t="s">
        <v>85</v>
      </c>
      <c r="AY163" s="275" t="s">
        <v>129</v>
      </c>
    </row>
    <row r="164" s="1" customFormat="1" ht="24" customHeight="1">
      <c r="B164" s="37"/>
      <c r="C164" s="230" t="s">
        <v>175</v>
      </c>
      <c r="D164" s="230" t="s">
        <v>131</v>
      </c>
      <c r="E164" s="231" t="s">
        <v>176</v>
      </c>
      <c r="F164" s="232" t="s">
        <v>177</v>
      </c>
      <c r="G164" s="233" t="s">
        <v>134</v>
      </c>
      <c r="H164" s="234">
        <v>702</v>
      </c>
      <c r="I164" s="235"/>
      <c r="J164" s="236">
        <f>ROUND(I164*H164,2)</f>
        <v>0</v>
      </c>
      <c r="K164" s="232" t="s">
        <v>135</v>
      </c>
      <c r="L164" s="42"/>
      <c r="M164" s="237" t="s">
        <v>1</v>
      </c>
      <c r="N164" s="238" t="s">
        <v>43</v>
      </c>
      <c r="O164" s="85"/>
      <c r="P164" s="239">
        <f>O164*H164</f>
        <v>0</v>
      </c>
      <c r="Q164" s="239">
        <v>3.0000000000000001E-05</v>
      </c>
      <c r="R164" s="239">
        <f>Q164*H164</f>
        <v>0.021059999999999999</v>
      </c>
      <c r="S164" s="239">
        <v>0.10299999999999999</v>
      </c>
      <c r="T164" s="240">
        <f>S164*H164</f>
        <v>72.305999999999997</v>
      </c>
      <c r="AR164" s="241" t="s">
        <v>136</v>
      </c>
      <c r="AT164" s="241" t="s">
        <v>131</v>
      </c>
      <c r="AU164" s="241" t="s">
        <v>87</v>
      </c>
      <c r="AY164" s="16" t="s">
        <v>129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6" t="s">
        <v>85</v>
      </c>
      <c r="BK164" s="242">
        <f>ROUND(I164*H164,2)</f>
        <v>0</v>
      </c>
      <c r="BL164" s="16" t="s">
        <v>136</v>
      </c>
      <c r="BM164" s="241" t="s">
        <v>178</v>
      </c>
    </row>
    <row r="165" s="12" customFormat="1">
      <c r="B165" s="243"/>
      <c r="C165" s="244"/>
      <c r="D165" s="245" t="s">
        <v>138</v>
      </c>
      <c r="E165" s="246" t="s">
        <v>1</v>
      </c>
      <c r="F165" s="247" t="s">
        <v>139</v>
      </c>
      <c r="G165" s="244"/>
      <c r="H165" s="246" t="s">
        <v>1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AT165" s="253" t="s">
        <v>138</v>
      </c>
      <c r="AU165" s="253" t="s">
        <v>87</v>
      </c>
      <c r="AV165" s="12" t="s">
        <v>85</v>
      </c>
      <c r="AW165" s="12" t="s">
        <v>34</v>
      </c>
      <c r="AX165" s="12" t="s">
        <v>78</v>
      </c>
      <c r="AY165" s="253" t="s">
        <v>129</v>
      </c>
    </row>
    <row r="166" s="13" customFormat="1">
      <c r="B166" s="254"/>
      <c r="C166" s="255"/>
      <c r="D166" s="245" t="s">
        <v>138</v>
      </c>
      <c r="E166" s="256" t="s">
        <v>1</v>
      </c>
      <c r="F166" s="257" t="s">
        <v>179</v>
      </c>
      <c r="G166" s="255"/>
      <c r="H166" s="258">
        <v>702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AT166" s="264" t="s">
        <v>138</v>
      </c>
      <c r="AU166" s="264" t="s">
        <v>87</v>
      </c>
      <c r="AV166" s="13" t="s">
        <v>87</v>
      </c>
      <c r="AW166" s="13" t="s">
        <v>34</v>
      </c>
      <c r="AX166" s="13" t="s">
        <v>78</v>
      </c>
      <c r="AY166" s="264" t="s">
        <v>129</v>
      </c>
    </row>
    <row r="167" s="14" customFormat="1">
      <c r="B167" s="265"/>
      <c r="C167" s="266"/>
      <c r="D167" s="245" t="s">
        <v>138</v>
      </c>
      <c r="E167" s="267" t="s">
        <v>1</v>
      </c>
      <c r="F167" s="268" t="s">
        <v>141</v>
      </c>
      <c r="G167" s="266"/>
      <c r="H167" s="269">
        <v>702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AT167" s="275" t="s">
        <v>138</v>
      </c>
      <c r="AU167" s="275" t="s">
        <v>87</v>
      </c>
      <c r="AV167" s="14" t="s">
        <v>136</v>
      </c>
      <c r="AW167" s="14" t="s">
        <v>34</v>
      </c>
      <c r="AX167" s="14" t="s">
        <v>85</v>
      </c>
      <c r="AY167" s="275" t="s">
        <v>129</v>
      </c>
    </row>
    <row r="168" s="1" customFormat="1" ht="16.5" customHeight="1">
      <c r="B168" s="37"/>
      <c r="C168" s="230" t="s">
        <v>180</v>
      </c>
      <c r="D168" s="230" t="s">
        <v>131</v>
      </c>
      <c r="E168" s="231" t="s">
        <v>181</v>
      </c>
      <c r="F168" s="232" t="s">
        <v>182</v>
      </c>
      <c r="G168" s="233" t="s">
        <v>183</v>
      </c>
      <c r="H168" s="234">
        <v>340</v>
      </c>
      <c r="I168" s="235"/>
      <c r="J168" s="236">
        <f>ROUND(I168*H168,2)</f>
        <v>0</v>
      </c>
      <c r="K168" s="232" t="s">
        <v>135</v>
      </c>
      <c r="L168" s="42"/>
      <c r="M168" s="237" t="s">
        <v>1</v>
      </c>
      <c r="N168" s="238" t="s">
        <v>43</v>
      </c>
      <c r="O168" s="85"/>
      <c r="P168" s="239">
        <f>O168*H168</f>
        <v>0</v>
      </c>
      <c r="Q168" s="239">
        <v>0</v>
      </c>
      <c r="R168" s="239">
        <f>Q168*H168</f>
        <v>0</v>
      </c>
      <c r="S168" s="239">
        <v>0.20499999999999999</v>
      </c>
      <c r="T168" s="240">
        <f>S168*H168</f>
        <v>69.700000000000003</v>
      </c>
      <c r="AR168" s="241" t="s">
        <v>136</v>
      </c>
      <c r="AT168" s="241" t="s">
        <v>131</v>
      </c>
      <c r="AU168" s="241" t="s">
        <v>87</v>
      </c>
      <c r="AY168" s="16" t="s">
        <v>129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6" t="s">
        <v>85</v>
      </c>
      <c r="BK168" s="242">
        <f>ROUND(I168*H168,2)</f>
        <v>0</v>
      </c>
      <c r="BL168" s="16" t="s">
        <v>136</v>
      </c>
      <c r="BM168" s="241" t="s">
        <v>184</v>
      </c>
    </row>
    <row r="169" s="12" customFormat="1">
      <c r="B169" s="243"/>
      <c r="C169" s="244"/>
      <c r="D169" s="245" t="s">
        <v>138</v>
      </c>
      <c r="E169" s="246" t="s">
        <v>1</v>
      </c>
      <c r="F169" s="247" t="s">
        <v>185</v>
      </c>
      <c r="G169" s="244"/>
      <c r="H169" s="246" t="s">
        <v>1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AT169" s="253" t="s">
        <v>138</v>
      </c>
      <c r="AU169" s="253" t="s">
        <v>87</v>
      </c>
      <c r="AV169" s="12" t="s">
        <v>85</v>
      </c>
      <c r="AW169" s="12" t="s">
        <v>34</v>
      </c>
      <c r="AX169" s="12" t="s">
        <v>78</v>
      </c>
      <c r="AY169" s="253" t="s">
        <v>129</v>
      </c>
    </row>
    <row r="170" s="13" customFormat="1">
      <c r="B170" s="254"/>
      <c r="C170" s="255"/>
      <c r="D170" s="245" t="s">
        <v>138</v>
      </c>
      <c r="E170" s="256" t="s">
        <v>1</v>
      </c>
      <c r="F170" s="257" t="s">
        <v>186</v>
      </c>
      <c r="G170" s="255"/>
      <c r="H170" s="258">
        <v>340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AT170" s="264" t="s">
        <v>138</v>
      </c>
      <c r="AU170" s="264" t="s">
        <v>87</v>
      </c>
      <c r="AV170" s="13" t="s">
        <v>87</v>
      </c>
      <c r="AW170" s="13" t="s">
        <v>34</v>
      </c>
      <c r="AX170" s="13" t="s">
        <v>78</v>
      </c>
      <c r="AY170" s="264" t="s">
        <v>129</v>
      </c>
    </row>
    <row r="171" s="14" customFormat="1">
      <c r="B171" s="265"/>
      <c r="C171" s="266"/>
      <c r="D171" s="245" t="s">
        <v>138</v>
      </c>
      <c r="E171" s="267" t="s">
        <v>1</v>
      </c>
      <c r="F171" s="268" t="s">
        <v>141</v>
      </c>
      <c r="G171" s="266"/>
      <c r="H171" s="269">
        <v>340</v>
      </c>
      <c r="I171" s="270"/>
      <c r="J171" s="266"/>
      <c r="K171" s="266"/>
      <c r="L171" s="271"/>
      <c r="M171" s="272"/>
      <c r="N171" s="273"/>
      <c r="O171" s="273"/>
      <c r="P171" s="273"/>
      <c r="Q171" s="273"/>
      <c r="R171" s="273"/>
      <c r="S171" s="273"/>
      <c r="T171" s="274"/>
      <c r="AT171" s="275" t="s">
        <v>138</v>
      </c>
      <c r="AU171" s="275" t="s">
        <v>87</v>
      </c>
      <c r="AV171" s="14" t="s">
        <v>136</v>
      </c>
      <c r="AW171" s="14" t="s">
        <v>34</v>
      </c>
      <c r="AX171" s="14" t="s">
        <v>85</v>
      </c>
      <c r="AY171" s="275" t="s">
        <v>129</v>
      </c>
    </row>
    <row r="172" s="1" customFormat="1" ht="16.5" customHeight="1">
      <c r="B172" s="37"/>
      <c r="C172" s="230" t="s">
        <v>187</v>
      </c>
      <c r="D172" s="230" t="s">
        <v>131</v>
      </c>
      <c r="E172" s="231" t="s">
        <v>188</v>
      </c>
      <c r="F172" s="232" t="s">
        <v>189</v>
      </c>
      <c r="G172" s="233" t="s">
        <v>190</v>
      </c>
      <c r="H172" s="234">
        <v>43.5</v>
      </c>
      <c r="I172" s="235"/>
      <c r="J172" s="236">
        <f>ROUND(I172*H172,2)</f>
        <v>0</v>
      </c>
      <c r="K172" s="232" t="s">
        <v>135</v>
      </c>
      <c r="L172" s="42"/>
      <c r="M172" s="237" t="s">
        <v>1</v>
      </c>
      <c r="N172" s="238" t="s">
        <v>43</v>
      </c>
      <c r="O172" s="85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AR172" s="241" t="s">
        <v>136</v>
      </c>
      <c r="AT172" s="241" t="s">
        <v>131</v>
      </c>
      <c r="AU172" s="241" t="s">
        <v>87</v>
      </c>
      <c r="AY172" s="16" t="s">
        <v>129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6" t="s">
        <v>85</v>
      </c>
      <c r="BK172" s="242">
        <f>ROUND(I172*H172,2)</f>
        <v>0</v>
      </c>
      <c r="BL172" s="16" t="s">
        <v>136</v>
      </c>
      <c r="BM172" s="241" t="s">
        <v>191</v>
      </c>
    </row>
    <row r="173" s="12" customFormat="1">
      <c r="B173" s="243"/>
      <c r="C173" s="244"/>
      <c r="D173" s="245" t="s">
        <v>138</v>
      </c>
      <c r="E173" s="246" t="s">
        <v>1</v>
      </c>
      <c r="F173" s="247" t="s">
        <v>139</v>
      </c>
      <c r="G173" s="244"/>
      <c r="H173" s="246" t="s">
        <v>1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AT173" s="253" t="s">
        <v>138</v>
      </c>
      <c r="AU173" s="253" t="s">
        <v>87</v>
      </c>
      <c r="AV173" s="12" t="s">
        <v>85</v>
      </c>
      <c r="AW173" s="12" t="s">
        <v>34</v>
      </c>
      <c r="AX173" s="12" t="s">
        <v>78</v>
      </c>
      <c r="AY173" s="253" t="s">
        <v>129</v>
      </c>
    </row>
    <row r="174" s="13" customFormat="1">
      <c r="B174" s="254"/>
      <c r="C174" s="255"/>
      <c r="D174" s="245" t="s">
        <v>138</v>
      </c>
      <c r="E174" s="256" t="s">
        <v>1</v>
      </c>
      <c r="F174" s="257" t="s">
        <v>192</v>
      </c>
      <c r="G174" s="255"/>
      <c r="H174" s="258">
        <v>43.5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AT174" s="264" t="s">
        <v>138</v>
      </c>
      <c r="AU174" s="264" t="s">
        <v>87</v>
      </c>
      <c r="AV174" s="13" t="s">
        <v>87</v>
      </c>
      <c r="AW174" s="13" t="s">
        <v>34</v>
      </c>
      <c r="AX174" s="13" t="s">
        <v>78</v>
      </c>
      <c r="AY174" s="264" t="s">
        <v>129</v>
      </c>
    </row>
    <row r="175" s="14" customFormat="1">
      <c r="B175" s="265"/>
      <c r="C175" s="266"/>
      <c r="D175" s="245" t="s">
        <v>138</v>
      </c>
      <c r="E175" s="267" t="s">
        <v>1</v>
      </c>
      <c r="F175" s="268" t="s">
        <v>141</v>
      </c>
      <c r="G175" s="266"/>
      <c r="H175" s="269">
        <v>43.5</v>
      </c>
      <c r="I175" s="270"/>
      <c r="J175" s="266"/>
      <c r="K175" s="266"/>
      <c r="L175" s="271"/>
      <c r="M175" s="272"/>
      <c r="N175" s="273"/>
      <c r="O175" s="273"/>
      <c r="P175" s="273"/>
      <c r="Q175" s="273"/>
      <c r="R175" s="273"/>
      <c r="S175" s="273"/>
      <c r="T175" s="274"/>
      <c r="AT175" s="275" t="s">
        <v>138</v>
      </c>
      <c r="AU175" s="275" t="s">
        <v>87</v>
      </c>
      <c r="AV175" s="14" t="s">
        <v>136</v>
      </c>
      <c r="AW175" s="14" t="s">
        <v>34</v>
      </c>
      <c r="AX175" s="14" t="s">
        <v>85</v>
      </c>
      <c r="AY175" s="275" t="s">
        <v>129</v>
      </c>
    </row>
    <row r="176" s="11" customFormat="1" ht="22.8" customHeight="1">
      <c r="B176" s="214"/>
      <c r="C176" s="215"/>
      <c r="D176" s="216" t="s">
        <v>77</v>
      </c>
      <c r="E176" s="228" t="s">
        <v>171</v>
      </c>
      <c r="F176" s="228" t="s">
        <v>193</v>
      </c>
      <c r="G176" s="215"/>
      <c r="H176" s="215"/>
      <c r="I176" s="218"/>
      <c r="J176" s="229">
        <f>BK176</f>
        <v>0</v>
      </c>
      <c r="K176" s="215"/>
      <c r="L176" s="220"/>
      <c r="M176" s="221"/>
      <c r="N176" s="222"/>
      <c r="O176" s="222"/>
      <c r="P176" s="223">
        <f>SUM(P177:P204)</f>
        <v>0</v>
      </c>
      <c r="Q176" s="222"/>
      <c r="R176" s="223">
        <f>SUM(R177:R204)</f>
        <v>0</v>
      </c>
      <c r="S176" s="222"/>
      <c r="T176" s="224">
        <f>SUM(T177:T204)</f>
        <v>0</v>
      </c>
      <c r="AR176" s="225" t="s">
        <v>85</v>
      </c>
      <c r="AT176" s="226" t="s">
        <v>77</v>
      </c>
      <c r="AU176" s="226" t="s">
        <v>85</v>
      </c>
      <c r="AY176" s="225" t="s">
        <v>129</v>
      </c>
      <c r="BK176" s="227">
        <f>SUM(BK177:BK204)</f>
        <v>0</v>
      </c>
    </row>
    <row r="177" s="1" customFormat="1" ht="24" customHeight="1">
      <c r="B177" s="37"/>
      <c r="C177" s="230" t="s">
        <v>194</v>
      </c>
      <c r="D177" s="230" t="s">
        <v>131</v>
      </c>
      <c r="E177" s="231" t="s">
        <v>195</v>
      </c>
      <c r="F177" s="232" t="s">
        <v>196</v>
      </c>
      <c r="G177" s="233" t="s">
        <v>183</v>
      </c>
      <c r="H177" s="234">
        <v>22</v>
      </c>
      <c r="I177" s="235"/>
      <c r="J177" s="236">
        <f>ROUND(I177*H177,2)</f>
        <v>0</v>
      </c>
      <c r="K177" s="232" t="s">
        <v>135</v>
      </c>
      <c r="L177" s="42"/>
      <c r="M177" s="237" t="s">
        <v>1</v>
      </c>
      <c r="N177" s="238" t="s">
        <v>43</v>
      </c>
      <c r="O177" s="85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AR177" s="241" t="s">
        <v>136</v>
      </c>
      <c r="AT177" s="241" t="s">
        <v>131</v>
      </c>
      <c r="AU177" s="241" t="s">
        <v>87</v>
      </c>
      <c r="AY177" s="16" t="s">
        <v>129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6" t="s">
        <v>85</v>
      </c>
      <c r="BK177" s="242">
        <f>ROUND(I177*H177,2)</f>
        <v>0</v>
      </c>
      <c r="BL177" s="16" t="s">
        <v>136</v>
      </c>
      <c r="BM177" s="241" t="s">
        <v>197</v>
      </c>
    </row>
    <row r="178" s="12" customFormat="1">
      <c r="B178" s="243"/>
      <c r="C178" s="244"/>
      <c r="D178" s="245" t="s">
        <v>138</v>
      </c>
      <c r="E178" s="246" t="s">
        <v>1</v>
      </c>
      <c r="F178" s="247" t="s">
        <v>139</v>
      </c>
      <c r="G178" s="244"/>
      <c r="H178" s="246" t="s">
        <v>1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AT178" s="253" t="s">
        <v>138</v>
      </c>
      <c r="AU178" s="253" t="s">
        <v>87</v>
      </c>
      <c r="AV178" s="12" t="s">
        <v>85</v>
      </c>
      <c r="AW178" s="12" t="s">
        <v>34</v>
      </c>
      <c r="AX178" s="12" t="s">
        <v>78</v>
      </c>
      <c r="AY178" s="253" t="s">
        <v>129</v>
      </c>
    </row>
    <row r="179" s="13" customFormat="1">
      <c r="B179" s="254"/>
      <c r="C179" s="255"/>
      <c r="D179" s="245" t="s">
        <v>138</v>
      </c>
      <c r="E179" s="256" t="s">
        <v>1</v>
      </c>
      <c r="F179" s="257" t="s">
        <v>198</v>
      </c>
      <c r="G179" s="255"/>
      <c r="H179" s="258">
        <v>22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AT179" s="264" t="s">
        <v>138</v>
      </c>
      <c r="AU179" s="264" t="s">
        <v>87</v>
      </c>
      <c r="AV179" s="13" t="s">
        <v>87</v>
      </c>
      <c r="AW179" s="13" t="s">
        <v>34</v>
      </c>
      <c r="AX179" s="13" t="s">
        <v>78</v>
      </c>
      <c r="AY179" s="264" t="s">
        <v>129</v>
      </c>
    </row>
    <row r="180" s="14" customFormat="1">
      <c r="B180" s="265"/>
      <c r="C180" s="266"/>
      <c r="D180" s="245" t="s">
        <v>138</v>
      </c>
      <c r="E180" s="267" t="s">
        <v>1</v>
      </c>
      <c r="F180" s="268" t="s">
        <v>141</v>
      </c>
      <c r="G180" s="266"/>
      <c r="H180" s="269">
        <v>22</v>
      </c>
      <c r="I180" s="270"/>
      <c r="J180" s="266"/>
      <c r="K180" s="266"/>
      <c r="L180" s="271"/>
      <c r="M180" s="272"/>
      <c r="N180" s="273"/>
      <c r="O180" s="273"/>
      <c r="P180" s="273"/>
      <c r="Q180" s="273"/>
      <c r="R180" s="273"/>
      <c r="S180" s="273"/>
      <c r="T180" s="274"/>
      <c r="AT180" s="275" t="s">
        <v>138</v>
      </c>
      <c r="AU180" s="275" t="s">
        <v>87</v>
      </c>
      <c r="AV180" s="14" t="s">
        <v>136</v>
      </c>
      <c r="AW180" s="14" t="s">
        <v>34</v>
      </c>
      <c r="AX180" s="14" t="s">
        <v>85</v>
      </c>
      <c r="AY180" s="275" t="s">
        <v>129</v>
      </c>
    </row>
    <row r="181" s="1" customFormat="1" ht="16.5" customHeight="1">
      <c r="B181" s="37"/>
      <c r="C181" s="230" t="s">
        <v>199</v>
      </c>
      <c r="D181" s="230" t="s">
        <v>131</v>
      </c>
      <c r="E181" s="231" t="s">
        <v>200</v>
      </c>
      <c r="F181" s="232" t="s">
        <v>201</v>
      </c>
      <c r="G181" s="233" t="s">
        <v>183</v>
      </c>
      <c r="H181" s="234">
        <v>22</v>
      </c>
      <c r="I181" s="235"/>
      <c r="J181" s="236">
        <f>ROUND(I181*H181,2)</f>
        <v>0</v>
      </c>
      <c r="K181" s="232" t="s">
        <v>135</v>
      </c>
      <c r="L181" s="42"/>
      <c r="M181" s="237" t="s">
        <v>1</v>
      </c>
      <c r="N181" s="238" t="s">
        <v>43</v>
      </c>
      <c r="O181" s="85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AR181" s="241" t="s">
        <v>136</v>
      </c>
      <c r="AT181" s="241" t="s">
        <v>131</v>
      </c>
      <c r="AU181" s="241" t="s">
        <v>87</v>
      </c>
      <c r="AY181" s="16" t="s">
        <v>129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6" t="s">
        <v>85</v>
      </c>
      <c r="BK181" s="242">
        <f>ROUND(I181*H181,2)</f>
        <v>0</v>
      </c>
      <c r="BL181" s="16" t="s">
        <v>136</v>
      </c>
      <c r="BM181" s="241" t="s">
        <v>202</v>
      </c>
    </row>
    <row r="182" s="12" customFormat="1">
      <c r="B182" s="243"/>
      <c r="C182" s="244"/>
      <c r="D182" s="245" t="s">
        <v>138</v>
      </c>
      <c r="E182" s="246" t="s">
        <v>1</v>
      </c>
      <c r="F182" s="247" t="s">
        <v>139</v>
      </c>
      <c r="G182" s="244"/>
      <c r="H182" s="246" t="s">
        <v>1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AT182" s="253" t="s">
        <v>138</v>
      </c>
      <c r="AU182" s="253" t="s">
        <v>87</v>
      </c>
      <c r="AV182" s="12" t="s">
        <v>85</v>
      </c>
      <c r="AW182" s="12" t="s">
        <v>34</v>
      </c>
      <c r="AX182" s="12" t="s">
        <v>78</v>
      </c>
      <c r="AY182" s="253" t="s">
        <v>129</v>
      </c>
    </row>
    <row r="183" s="13" customFormat="1">
      <c r="B183" s="254"/>
      <c r="C183" s="255"/>
      <c r="D183" s="245" t="s">
        <v>138</v>
      </c>
      <c r="E183" s="256" t="s">
        <v>1</v>
      </c>
      <c r="F183" s="257" t="s">
        <v>198</v>
      </c>
      <c r="G183" s="255"/>
      <c r="H183" s="258">
        <v>22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AT183" s="264" t="s">
        <v>138</v>
      </c>
      <c r="AU183" s="264" t="s">
        <v>87</v>
      </c>
      <c r="AV183" s="13" t="s">
        <v>87</v>
      </c>
      <c r="AW183" s="13" t="s">
        <v>34</v>
      </c>
      <c r="AX183" s="13" t="s">
        <v>78</v>
      </c>
      <c r="AY183" s="264" t="s">
        <v>129</v>
      </c>
    </row>
    <row r="184" s="14" customFormat="1">
      <c r="B184" s="265"/>
      <c r="C184" s="266"/>
      <c r="D184" s="245" t="s">
        <v>138</v>
      </c>
      <c r="E184" s="267" t="s">
        <v>1</v>
      </c>
      <c r="F184" s="268" t="s">
        <v>141</v>
      </c>
      <c r="G184" s="266"/>
      <c r="H184" s="269">
        <v>22</v>
      </c>
      <c r="I184" s="270"/>
      <c r="J184" s="266"/>
      <c r="K184" s="266"/>
      <c r="L184" s="271"/>
      <c r="M184" s="272"/>
      <c r="N184" s="273"/>
      <c r="O184" s="273"/>
      <c r="P184" s="273"/>
      <c r="Q184" s="273"/>
      <c r="R184" s="273"/>
      <c r="S184" s="273"/>
      <c r="T184" s="274"/>
      <c r="AT184" s="275" t="s">
        <v>138</v>
      </c>
      <c r="AU184" s="275" t="s">
        <v>87</v>
      </c>
      <c r="AV184" s="14" t="s">
        <v>136</v>
      </c>
      <c r="AW184" s="14" t="s">
        <v>34</v>
      </c>
      <c r="AX184" s="14" t="s">
        <v>85</v>
      </c>
      <c r="AY184" s="275" t="s">
        <v>129</v>
      </c>
    </row>
    <row r="185" s="1" customFormat="1" ht="24" customHeight="1">
      <c r="B185" s="37"/>
      <c r="C185" s="230" t="s">
        <v>8</v>
      </c>
      <c r="D185" s="230" t="s">
        <v>131</v>
      </c>
      <c r="E185" s="231" t="s">
        <v>203</v>
      </c>
      <c r="F185" s="232" t="s">
        <v>204</v>
      </c>
      <c r="G185" s="233" t="s">
        <v>205</v>
      </c>
      <c r="H185" s="234">
        <v>1</v>
      </c>
      <c r="I185" s="235"/>
      <c r="J185" s="236">
        <f>ROUND(I185*H185,2)</f>
        <v>0</v>
      </c>
      <c r="K185" s="232" t="s">
        <v>1</v>
      </c>
      <c r="L185" s="42"/>
      <c r="M185" s="237" t="s">
        <v>1</v>
      </c>
      <c r="N185" s="238" t="s">
        <v>43</v>
      </c>
      <c r="O185" s="85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AR185" s="241" t="s">
        <v>136</v>
      </c>
      <c r="AT185" s="241" t="s">
        <v>131</v>
      </c>
      <c r="AU185" s="241" t="s">
        <v>87</v>
      </c>
      <c r="AY185" s="16" t="s">
        <v>129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6" t="s">
        <v>85</v>
      </c>
      <c r="BK185" s="242">
        <f>ROUND(I185*H185,2)</f>
        <v>0</v>
      </c>
      <c r="BL185" s="16" t="s">
        <v>136</v>
      </c>
      <c r="BM185" s="241" t="s">
        <v>206</v>
      </c>
    </row>
    <row r="186" s="12" customFormat="1">
      <c r="B186" s="243"/>
      <c r="C186" s="244"/>
      <c r="D186" s="245" t="s">
        <v>138</v>
      </c>
      <c r="E186" s="246" t="s">
        <v>1</v>
      </c>
      <c r="F186" s="247" t="s">
        <v>207</v>
      </c>
      <c r="G186" s="244"/>
      <c r="H186" s="246" t="s">
        <v>1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AT186" s="253" t="s">
        <v>138</v>
      </c>
      <c r="AU186" s="253" t="s">
        <v>87</v>
      </c>
      <c r="AV186" s="12" t="s">
        <v>85</v>
      </c>
      <c r="AW186" s="12" t="s">
        <v>34</v>
      </c>
      <c r="AX186" s="12" t="s">
        <v>78</v>
      </c>
      <c r="AY186" s="253" t="s">
        <v>129</v>
      </c>
    </row>
    <row r="187" s="13" customFormat="1">
      <c r="B187" s="254"/>
      <c r="C187" s="255"/>
      <c r="D187" s="245" t="s">
        <v>138</v>
      </c>
      <c r="E187" s="256" t="s">
        <v>1</v>
      </c>
      <c r="F187" s="257" t="s">
        <v>85</v>
      </c>
      <c r="G187" s="255"/>
      <c r="H187" s="258">
        <v>1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AT187" s="264" t="s">
        <v>138</v>
      </c>
      <c r="AU187" s="264" t="s">
        <v>87</v>
      </c>
      <c r="AV187" s="13" t="s">
        <v>87</v>
      </c>
      <c r="AW187" s="13" t="s">
        <v>34</v>
      </c>
      <c r="AX187" s="13" t="s">
        <v>78</v>
      </c>
      <c r="AY187" s="264" t="s">
        <v>129</v>
      </c>
    </row>
    <row r="188" s="14" customFormat="1">
      <c r="B188" s="265"/>
      <c r="C188" s="266"/>
      <c r="D188" s="245" t="s">
        <v>138</v>
      </c>
      <c r="E188" s="267" t="s">
        <v>1</v>
      </c>
      <c r="F188" s="268" t="s">
        <v>141</v>
      </c>
      <c r="G188" s="266"/>
      <c r="H188" s="269">
        <v>1</v>
      </c>
      <c r="I188" s="270"/>
      <c r="J188" s="266"/>
      <c r="K188" s="266"/>
      <c r="L188" s="271"/>
      <c r="M188" s="272"/>
      <c r="N188" s="273"/>
      <c r="O188" s="273"/>
      <c r="P188" s="273"/>
      <c r="Q188" s="273"/>
      <c r="R188" s="273"/>
      <c r="S188" s="273"/>
      <c r="T188" s="274"/>
      <c r="AT188" s="275" t="s">
        <v>138</v>
      </c>
      <c r="AU188" s="275" t="s">
        <v>87</v>
      </c>
      <c r="AV188" s="14" t="s">
        <v>136</v>
      </c>
      <c r="AW188" s="14" t="s">
        <v>34</v>
      </c>
      <c r="AX188" s="14" t="s">
        <v>85</v>
      </c>
      <c r="AY188" s="275" t="s">
        <v>129</v>
      </c>
    </row>
    <row r="189" s="1" customFormat="1" ht="24" customHeight="1">
      <c r="B189" s="37"/>
      <c r="C189" s="230" t="s">
        <v>208</v>
      </c>
      <c r="D189" s="230" t="s">
        <v>131</v>
      </c>
      <c r="E189" s="231" t="s">
        <v>209</v>
      </c>
      <c r="F189" s="232" t="s">
        <v>210</v>
      </c>
      <c r="G189" s="233" t="s">
        <v>134</v>
      </c>
      <c r="H189" s="234">
        <v>45</v>
      </c>
      <c r="I189" s="235"/>
      <c r="J189" s="236">
        <f>ROUND(I189*H189,2)</f>
        <v>0</v>
      </c>
      <c r="K189" s="232" t="s">
        <v>135</v>
      </c>
      <c r="L189" s="42"/>
      <c r="M189" s="237" t="s">
        <v>1</v>
      </c>
      <c r="N189" s="238" t="s">
        <v>43</v>
      </c>
      <c r="O189" s="85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AR189" s="241" t="s">
        <v>136</v>
      </c>
      <c r="AT189" s="241" t="s">
        <v>131</v>
      </c>
      <c r="AU189" s="241" t="s">
        <v>87</v>
      </c>
      <c r="AY189" s="16" t="s">
        <v>129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6" t="s">
        <v>85</v>
      </c>
      <c r="BK189" s="242">
        <f>ROUND(I189*H189,2)</f>
        <v>0</v>
      </c>
      <c r="BL189" s="16" t="s">
        <v>136</v>
      </c>
      <c r="BM189" s="241" t="s">
        <v>211</v>
      </c>
    </row>
    <row r="190" s="12" customFormat="1">
      <c r="B190" s="243"/>
      <c r="C190" s="244"/>
      <c r="D190" s="245" t="s">
        <v>138</v>
      </c>
      <c r="E190" s="246" t="s">
        <v>1</v>
      </c>
      <c r="F190" s="247" t="s">
        <v>158</v>
      </c>
      <c r="G190" s="244"/>
      <c r="H190" s="246" t="s">
        <v>1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AT190" s="253" t="s">
        <v>138</v>
      </c>
      <c r="AU190" s="253" t="s">
        <v>87</v>
      </c>
      <c r="AV190" s="12" t="s">
        <v>85</v>
      </c>
      <c r="AW190" s="12" t="s">
        <v>34</v>
      </c>
      <c r="AX190" s="12" t="s">
        <v>78</v>
      </c>
      <c r="AY190" s="253" t="s">
        <v>129</v>
      </c>
    </row>
    <row r="191" s="13" customFormat="1">
      <c r="B191" s="254"/>
      <c r="C191" s="255"/>
      <c r="D191" s="245" t="s">
        <v>138</v>
      </c>
      <c r="E191" s="256" t="s">
        <v>1</v>
      </c>
      <c r="F191" s="257" t="s">
        <v>150</v>
      </c>
      <c r="G191" s="255"/>
      <c r="H191" s="258">
        <v>45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AT191" s="264" t="s">
        <v>138</v>
      </c>
      <c r="AU191" s="264" t="s">
        <v>87</v>
      </c>
      <c r="AV191" s="13" t="s">
        <v>87</v>
      </c>
      <c r="AW191" s="13" t="s">
        <v>34</v>
      </c>
      <c r="AX191" s="13" t="s">
        <v>78</v>
      </c>
      <c r="AY191" s="264" t="s">
        <v>129</v>
      </c>
    </row>
    <row r="192" s="14" customFormat="1">
      <c r="B192" s="265"/>
      <c r="C192" s="266"/>
      <c r="D192" s="245" t="s">
        <v>138</v>
      </c>
      <c r="E192" s="267" t="s">
        <v>1</v>
      </c>
      <c r="F192" s="268" t="s">
        <v>141</v>
      </c>
      <c r="G192" s="266"/>
      <c r="H192" s="269">
        <v>45</v>
      </c>
      <c r="I192" s="270"/>
      <c r="J192" s="266"/>
      <c r="K192" s="266"/>
      <c r="L192" s="271"/>
      <c r="M192" s="272"/>
      <c r="N192" s="273"/>
      <c r="O192" s="273"/>
      <c r="P192" s="273"/>
      <c r="Q192" s="273"/>
      <c r="R192" s="273"/>
      <c r="S192" s="273"/>
      <c r="T192" s="274"/>
      <c r="AT192" s="275" t="s">
        <v>138</v>
      </c>
      <c r="AU192" s="275" t="s">
        <v>87</v>
      </c>
      <c r="AV192" s="14" t="s">
        <v>136</v>
      </c>
      <c r="AW192" s="14" t="s">
        <v>34</v>
      </c>
      <c r="AX192" s="14" t="s">
        <v>85</v>
      </c>
      <c r="AY192" s="275" t="s">
        <v>129</v>
      </c>
    </row>
    <row r="193" s="1" customFormat="1" ht="24" customHeight="1">
      <c r="B193" s="37"/>
      <c r="C193" s="230" t="s">
        <v>212</v>
      </c>
      <c r="D193" s="230" t="s">
        <v>131</v>
      </c>
      <c r="E193" s="231" t="s">
        <v>209</v>
      </c>
      <c r="F193" s="232" t="s">
        <v>210</v>
      </c>
      <c r="G193" s="233" t="s">
        <v>134</v>
      </c>
      <c r="H193" s="234">
        <v>31</v>
      </c>
      <c r="I193" s="235"/>
      <c r="J193" s="236">
        <f>ROUND(I193*H193,2)</f>
        <v>0</v>
      </c>
      <c r="K193" s="232" t="s">
        <v>135</v>
      </c>
      <c r="L193" s="42"/>
      <c r="M193" s="237" t="s">
        <v>1</v>
      </c>
      <c r="N193" s="238" t="s">
        <v>43</v>
      </c>
      <c r="O193" s="85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AR193" s="241" t="s">
        <v>136</v>
      </c>
      <c r="AT193" s="241" t="s">
        <v>131</v>
      </c>
      <c r="AU193" s="241" t="s">
        <v>87</v>
      </c>
      <c r="AY193" s="16" t="s">
        <v>129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6" t="s">
        <v>85</v>
      </c>
      <c r="BK193" s="242">
        <f>ROUND(I193*H193,2)</f>
        <v>0</v>
      </c>
      <c r="BL193" s="16" t="s">
        <v>136</v>
      </c>
      <c r="BM193" s="241" t="s">
        <v>213</v>
      </c>
    </row>
    <row r="194" s="12" customFormat="1">
      <c r="B194" s="243"/>
      <c r="C194" s="244"/>
      <c r="D194" s="245" t="s">
        <v>138</v>
      </c>
      <c r="E194" s="246" t="s">
        <v>1</v>
      </c>
      <c r="F194" s="247" t="s">
        <v>214</v>
      </c>
      <c r="G194" s="244"/>
      <c r="H194" s="246" t="s">
        <v>1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AT194" s="253" t="s">
        <v>138</v>
      </c>
      <c r="AU194" s="253" t="s">
        <v>87</v>
      </c>
      <c r="AV194" s="12" t="s">
        <v>85</v>
      </c>
      <c r="AW194" s="12" t="s">
        <v>34</v>
      </c>
      <c r="AX194" s="12" t="s">
        <v>78</v>
      </c>
      <c r="AY194" s="253" t="s">
        <v>129</v>
      </c>
    </row>
    <row r="195" s="13" customFormat="1">
      <c r="B195" s="254"/>
      <c r="C195" s="255"/>
      <c r="D195" s="245" t="s">
        <v>138</v>
      </c>
      <c r="E195" s="256" t="s">
        <v>1</v>
      </c>
      <c r="F195" s="257" t="s">
        <v>153</v>
      </c>
      <c r="G195" s="255"/>
      <c r="H195" s="258">
        <v>31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AT195" s="264" t="s">
        <v>138</v>
      </c>
      <c r="AU195" s="264" t="s">
        <v>87</v>
      </c>
      <c r="AV195" s="13" t="s">
        <v>87</v>
      </c>
      <c r="AW195" s="13" t="s">
        <v>34</v>
      </c>
      <c r="AX195" s="13" t="s">
        <v>78</v>
      </c>
      <c r="AY195" s="264" t="s">
        <v>129</v>
      </c>
    </row>
    <row r="196" s="14" customFormat="1">
      <c r="B196" s="265"/>
      <c r="C196" s="266"/>
      <c r="D196" s="245" t="s">
        <v>138</v>
      </c>
      <c r="E196" s="267" t="s">
        <v>1</v>
      </c>
      <c r="F196" s="268" t="s">
        <v>141</v>
      </c>
      <c r="G196" s="266"/>
      <c r="H196" s="269">
        <v>31</v>
      </c>
      <c r="I196" s="270"/>
      <c r="J196" s="266"/>
      <c r="K196" s="266"/>
      <c r="L196" s="271"/>
      <c r="M196" s="272"/>
      <c r="N196" s="273"/>
      <c r="O196" s="273"/>
      <c r="P196" s="273"/>
      <c r="Q196" s="273"/>
      <c r="R196" s="273"/>
      <c r="S196" s="273"/>
      <c r="T196" s="274"/>
      <c r="AT196" s="275" t="s">
        <v>138</v>
      </c>
      <c r="AU196" s="275" t="s">
        <v>87</v>
      </c>
      <c r="AV196" s="14" t="s">
        <v>136</v>
      </c>
      <c r="AW196" s="14" t="s">
        <v>34</v>
      </c>
      <c r="AX196" s="14" t="s">
        <v>85</v>
      </c>
      <c r="AY196" s="275" t="s">
        <v>129</v>
      </c>
    </row>
    <row r="197" s="1" customFormat="1" ht="16.5" customHeight="1">
      <c r="B197" s="37"/>
      <c r="C197" s="230" t="s">
        <v>215</v>
      </c>
      <c r="D197" s="230" t="s">
        <v>131</v>
      </c>
      <c r="E197" s="231" t="s">
        <v>216</v>
      </c>
      <c r="F197" s="232" t="s">
        <v>217</v>
      </c>
      <c r="G197" s="233" t="s">
        <v>205</v>
      </c>
      <c r="H197" s="234">
        <v>6</v>
      </c>
      <c r="I197" s="235"/>
      <c r="J197" s="236">
        <f>ROUND(I197*H197,2)</f>
        <v>0</v>
      </c>
      <c r="K197" s="232" t="s">
        <v>1</v>
      </c>
      <c r="L197" s="42"/>
      <c r="M197" s="237" t="s">
        <v>1</v>
      </c>
      <c r="N197" s="238" t="s">
        <v>43</v>
      </c>
      <c r="O197" s="85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AR197" s="241" t="s">
        <v>136</v>
      </c>
      <c r="AT197" s="241" t="s">
        <v>131</v>
      </c>
      <c r="AU197" s="241" t="s">
        <v>87</v>
      </c>
      <c r="AY197" s="16" t="s">
        <v>129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6" t="s">
        <v>85</v>
      </c>
      <c r="BK197" s="242">
        <f>ROUND(I197*H197,2)</f>
        <v>0</v>
      </c>
      <c r="BL197" s="16" t="s">
        <v>136</v>
      </c>
      <c r="BM197" s="241" t="s">
        <v>218</v>
      </c>
    </row>
    <row r="198" s="12" customFormat="1">
      <c r="B198" s="243"/>
      <c r="C198" s="244"/>
      <c r="D198" s="245" t="s">
        <v>138</v>
      </c>
      <c r="E198" s="246" t="s">
        <v>1</v>
      </c>
      <c r="F198" s="247" t="s">
        <v>219</v>
      </c>
      <c r="G198" s="244"/>
      <c r="H198" s="246" t="s">
        <v>1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AT198" s="253" t="s">
        <v>138</v>
      </c>
      <c r="AU198" s="253" t="s">
        <v>87</v>
      </c>
      <c r="AV198" s="12" t="s">
        <v>85</v>
      </c>
      <c r="AW198" s="12" t="s">
        <v>34</v>
      </c>
      <c r="AX198" s="12" t="s">
        <v>78</v>
      </c>
      <c r="AY198" s="253" t="s">
        <v>129</v>
      </c>
    </row>
    <row r="199" s="13" customFormat="1">
      <c r="B199" s="254"/>
      <c r="C199" s="255"/>
      <c r="D199" s="245" t="s">
        <v>138</v>
      </c>
      <c r="E199" s="256" t="s">
        <v>1</v>
      </c>
      <c r="F199" s="257" t="s">
        <v>159</v>
      </c>
      <c r="G199" s="255"/>
      <c r="H199" s="258">
        <v>6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AT199" s="264" t="s">
        <v>138</v>
      </c>
      <c r="AU199" s="264" t="s">
        <v>87</v>
      </c>
      <c r="AV199" s="13" t="s">
        <v>87</v>
      </c>
      <c r="AW199" s="13" t="s">
        <v>34</v>
      </c>
      <c r="AX199" s="13" t="s">
        <v>78</v>
      </c>
      <c r="AY199" s="264" t="s">
        <v>129</v>
      </c>
    </row>
    <row r="200" s="14" customFormat="1">
      <c r="B200" s="265"/>
      <c r="C200" s="266"/>
      <c r="D200" s="245" t="s">
        <v>138</v>
      </c>
      <c r="E200" s="267" t="s">
        <v>1</v>
      </c>
      <c r="F200" s="268" t="s">
        <v>141</v>
      </c>
      <c r="G200" s="266"/>
      <c r="H200" s="269">
        <v>6</v>
      </c>
      <c r="I200" s="270"/>
      <c r="J200" s="266"/>
      <c r="K200" s="266"/>
      <c r="L200" s="271"/>
      <c r="M200" s="272"/>
      <c r="N200" s="273"/>
      <c r="O200" s="273"/>
      <c r="P200" s="273"/>
      <c r="Q200" s="273"/>
      <c r="R200" s="273"/>
      <c r="S200" s="273"/>
      <c r="T200" s="274"/>
      <c r="AT200" s="275" t="s">
        <v>138</v>
      </c>
      <c r="AU200" s="275" t="s">
        <v>87</v>
      </c>
      <c r="AV200" s="14" t="s">
        <v>136</v>
      </c>
      <c r="AW200" s="14" t="s">
        <v>34</v>
      </c>
      <c r="AX200" s="14" t="s">
        <v>85</v>
      </c>
      <c r="AY200" s="275" t="s">
        <v>129</v>
      </c>
    </row>
    <row r="201" s="1" customFormat="1" ht="16.5" customHeight="1">
      <c r="B201" s="37"/>
      <c r="C201" s="230" t="s">
        <v>220</v>
      </c>
      <c r="D201" s="230" t="s">
        <v>131</v>
      </c>
      <c r="E201" s="231" t="s">
        <v>221</v>
      </c>
      <c r="F201" s="232" t="s">
        <v>222</v>
      </c>
      <c r="G201" s="233" t="s">
        <v>205</v>
      </c>
      <c r="H201" s="234">
        <v>1</v>
      </c>
      <c r="I201" s="235"/>
      <c r="J201" s="236">
        <f>ROUND(I201*H201,2)</f>
        <v>0</v>
      </c>
      <c r="K201" s="232" t="s">
        <v>1</v>
      </c>
      <c r="L201" s="42"/>
      <c r="M201" s="237" t="s">
        <v>1</v>
      </c>
      <c r="N201" s="238" t="s">
        <v>43</v>
      </c>
      <c r="O201" s="85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AR201" s="241" t="s">
        <v>136</v>
      </c>
      <c r="AT201" s="241" t="s">
        <v>131</v>
      </c>
      <c r="AU201" s="241" t="s">
        <v>87</v>
      </c>
      <c r="AY201" s="16" t="s">
        <v>129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6" t="s">
        <v>85</v>
      </c>
      <c r="BK201" s="242">
        <f>ROUND(I201*H201,2)</f>
        <v>0</v>
      </c>
      <c r="BL201" s="16" t="s">
        <v>136</v>
      </c>
      <c r="BM201" s="241" t="s">
        <v>223</v>
      </c>
    </row>
    <row r="202" s="12" customFormat="1">
      <c r="B202" s="243"/>
      <c r="C202" s="244"/>
      <c r="D202" s="245" t="s">
        <v>138</v>
      </c>
      <c r="E202" s="246" t="s">
        <v>1</v>
      </c>
      <c r="F202" s="247" t="s">
        <v>224</v>
      </c>
      <c r="G202" s="244"/>
      <c r="H202" s="246" t="s">
        <v>1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AT202" s="253" t="s">
        <v>138</v>
      </c>
      <c r="AU202" s="253" t="s">
        <v>87</v>
      </c>
      <c r="AV202" s="12" t="s">
        <v>85</v>
      </c>
      <c r="AW202" s="12" t="s">
        <v>34</v>
      </c>
      <c r="AX202" s="12" t="s">
        <v>78</v>
      </c>
      <c r="AY202" s="253" t="s">
        <v>129</v>
      </c>
    </row>
    <row r="203" s="13" customFormat="1">
      <c r="B203" s="254"/>
      <c r="C203" s="255"/>
      <c r="D203" s="245" t="s">
        <v>138</v>
      </c>
      <c r="E203" s="256" t="s">
        <v>1</v>
      </c>
      <c r="F203" s="257" t="s">
        <v>85</v>
      </c>
      <c r="G203" s="255"/>
      <c r="H203" s="258">
        <v>1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AT203" s="264" t="s">
        <v>138</v>
      </c>
      <c r="AU203" s="264" t="s">
        <v>87</v>
      </c>
      <c r="AV203" s="13" t="s">
        <v>87</v>
      </c>
      <c r="AW203" s="13" t="s">
        <v>34</v>
      </c>
      <c r="AX203" s="13" t="s">
        <v>78</v>
      </c>
      <c r="AY203" s="264" t="s">
        <v>129</v>
      </c>
    </row>
    <row r="204" s="14" customFormat="1">
      <c r="B204" s="265"/>
      <c r="C204" s="266"/>
      <c r="D204" s="245" t="s">
        <v>138</v>
      </c>
      <c r="E204" s="267" t="s">
        <v>1</v>
      </c>
      <c r="F204" s="268" t="s">
        <v>141</v>
      </c>
      <c r="G204" s="266"/>
      <c r="H204" s="269">
        <v>1</v>
      </c>
      <c r="I204" s="270"/>
      <c r="J204" s="266"/>
      <c r="K204" s="266"/>
      <c r="L204" s="271"/>
      <c r="M204" s="272"/>
      <c r="N204" s="273"/>
      <c r="O204" s="273"/>
      <c r="P204" s="273"/>
      <c r="Q204" s="273"/>
      <c r="R204" s="273"/>
      <c r="S204" s="273"/>
      <c r="T204" s="274"/>
      <c r="AT204" s="275" t="s">
        <v>138</v>
      </c>
      <c r="AU204" s="275" t="s">
        <v>87</v>
      </c>
      <c r="AV204" s="14" t="s">
        <v>136</v>
      </c>
      <c r="AW204" s="14" t="s">
        <v>34</v>
      </c>
      <c r="AX204" s="14" t="s">
        <v>85</v>
      </c>
      <c r="AY204" s="275" t="s">
        <v>129</v>
      </c>
    </row>
    <row r="205" s="11" customFormat="1" ht="22.8" customHeight="1">
      <c r="B205" s="214"/>
      <c r="C205" s="215"/>
      <c r="D205" s="216" t="s">
        <v>77</v>
      </c>
      <c r="E205" s="228" t="s">
        <v>225</v>
      </c>
      <c r="F205" s="228" t="s">
        <v>226</v>
      </c>
      <c r="G205" s="215"/>
      <c r="H205" s="215"/>
      <c r="I205" s="218"/>
      <c r="J205" s="229">
        <f>BK205</f>
        <v>0</v>
      </c>
      <c r="K205" s="215"/>
      <c r="L205" s="220"/>
      <c r="M205" s="221"/>
      <c r="N205" s="222"/>
      <c r="O205" s="222"/>
      <c r="P205" s="223">
        <f>SUM(P206:P257)</f>
        <v>0</v>
      </c>
      <c r="Q205" s="222"/>
      <c r="R205" s="223">
        <f>SUM(R206:R257)</f>
        <v>0</v>
      </c>
      <c r="S205" s="222"/>
      <c r="T205" s="224">
        <f>SUM(T206:T257)</f>
        <v>0</v>
      </c>
      <c r="AR205" s="225" t="s">
        <v>85</v>
      </c>
      <c r="AT205" s="226" t="s">
        <v>77</v>
      </c>
      <c r="AU205" s="226" t="s">
        <v>85</v>
      </c>
      <c r="AY205" s="225" t="s">
        <v>129</v>
      </c>
      <c r="BK205" s="227">
        <f>SUM(BK206:BK257)</f>
        <v>0</v>
      </c>
    </row>
    <row r="206" s="1" customFormat="1" ht="16.5" customHeight="1">
      <c r="B206" s="37"/>
      <c r="C206" s="230" t="s">
        <v>227</v>
      </c>
      <c r="D206" s="230" t="s">
        <v>131</v>
      </c>
      <c r="E206" s="231" t="s">
        <v>228</v>
      </c>
      <c r="F206" s="232" t="s">
        <v>229</v>
      </c>
      <c r="G206" s="233" t="s">
        <v>230</v>
      </c>
      <c r="H206" s="234">
        <v>83.305999999999997</v>
      </c>
      <c r="I206" s="235"/>
      <c r="J206" s="236">
        <f>ROUND(I206*H206,2)</f>
        <v>0</v>
      </c>
      <c r="K206" s="232" t="s">
        <v>135</v>
      </c>
      <c r="L206" s="42"/>
      <c r="M206" s="237" t="s">
        <v>1</v>
      </c>
      <c r="N206" s="238" t="s">
        <v>43</v>
      </c>
      <c r="O206" s="85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AR206" s="241" t="s">
        <v>136</v>
      </c>
      <c r="AT206" s="241" t="s">
        <v>131</v>
      </c>
      <c r="AU206" s="241" t="s">
        <v>87</v>
      </c>
      <c r="AY206" s="16" t="s">
        <v>129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6" t="s">
        <v>85</v>
      </c>
      <c r="BK206" s="242">
        <f>ROUND(I206*H206,2)</f>
        <v>0</v>
      </c>
      <c r="BL206" s="16" t="s">
        <v>136</v>
      </c>
      <c r="BM206" s="241" t="s">
        <v>231</v>
      </c>
    </row>
    <row r="207" s="12" customFormat="1">
      <c r="B207" s="243"/>
      <c r="C207" s="244"/>
      <c r="D207" s="245" t="s">
        <v>138</v>
      </c>
      <c r="E207" s="246" t="s">
        <v>1</v>
      </c>
      <c r="F207" s="247" t="s">
        <v>232</v>
      </c>
      <c r="G207" s="244"/>
      <c r="H207" s="246" t="s">
        <v>1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AT207" s="253" t="s">
        <v>138</v>
      </c>
      <c r="AU207" s="253" t="s">
        <v>87</v>
      </c>
      <c r="AV207" s="12" t="s">
        <v>85</v>
      </c>
      <c r="AW207" s="12" t="s">
        <v>34</v>
      </c>
      <c r="AX207" s="12" t="s">
        <v>78</v>
      </c>
      <c r="AY207" s="253" t="s">
        <v>129</v>
      </c>
    </row>
    <row r="208" s="13" customFormat="1">
      <c r="B208" s="254"/>
      <c r="C208" s="255"/>
      <c r="D208" s="245" t="s">
        <v>138</v>
      </c>
      <c r="E208" s="256" t="s">
        <v>1</v>
      </c>
      <c r="F208" s="257" t="s">
        <v>233</v>
      </c>
      <c r="G208" s="255"/>
      <c r="H208" s="258">
        <v>83.305999999999997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AT208" s="264" t="s">
        <v>138</v>
      </c>
      <c r="AU208" s="264" t="s">
        <v>87</v>
      </c>
      <c r="AV208" s="13" t="s">
        <v>87</v>
      </c>
      <c r="AW208" s="13" t="s">
        <v>34</v>
      </c>
      <c r="AX208" s="13" t="s">
        <v>78</v>
      </c>
      <c r="AY208" s="264" t="s">
        <v>129</v>
      </c>
    </row>
    <row r="209" s="14" customFormat="1">
      <c r="B209" s="265"/>
      <c r="C209" s="266"/>
      <c r="D209" s="245" t="s">
        <v>138</v>
      </c>
      <c r="E209" s="267" t="s">
        <v>1</v>
      </c>
      <c r="F209" s="268" t="s">
        <v>141</v>
      </c>
      <c r="G209" s="266"/>
      <c r="H209" s="269">
        <v>83.305999999999997</v>
      </c>
      <c r="I209" s="270"/>
      <c r="J209" s="266"/>
      <c r="K209" s="266"/>
      <c r="L209" s="271"/>
      <c r="M209" s="272"/>
      <c r="N209" s="273"/>
      <c r="O209" s="273"/>
      <c r="P209" s="273"/>
      <c r="Q209" s="273"/>
      <c r="R209" s="273"/>
      <c r="S209" s="273"/>
      <c r="T209" s="274"/>
      <c r="AT209" s="275" t="s">
        <v>138</v>
      </c>
      <c r="AU209" s="275" t="s">
        <v>87</v>
      </c>
      <c r="AV209" s="14" t="s">
        <v>136</v>
      </c>
      <c r="AW209" s="14" t="s">
        <v>34</v>
      </c>
      <c r="AX209" s="14" t="s">
        <v>85</v>
      </c>
      <c r="AY209" s="275" t="s">
        <v>129</v>
      </c>
    </row>
    <row r="210" s="1" customFormat="1" ht="16.5" customHeight="1">
      <c r="B210" s="37"/>
      <c r="C210" s="230" t="s">
        <v>7</v>
      </c>
      <c r="D210" s="230" t="s">
        <v>131</v>
      </c>
      <c r="E210" s="231" t="s">
        <v>228</v>
      </c>
      <c r="F210" s="232" t="s">
        <v>229</v>
      </c>
      <c r="G210" s="233" t="s">
        <v>230</v>
      </c>
      <c r="H210" s="234">
        <v>67.439999999999998</v>
      </c>
      <c r="I210" s="235"/>
      <c r="J210" s="236">
        <f>ROUND(I210*H210,2)</f>
        <v>0</v>
      </c>
      <c r="K210" s="232" t="s">
        <v>135</v>
      </c>
      <c r="L210" s="42"/>
      <c r="M210" s="237" t="s">
        <v>1</v>
      </c>
      <c r="N210" s="238" t="s">
        <v>43</v>
      </c>
      <c r="O210" s="85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AR210" s="241" t="s">
        <v>136</v>
      </c>
      <c r="AT210" s="241" t="s">
        <v>131</v>
      </c>
      <c r="AU210" s="241" t="s">
        <v>87</v>
      </c>
      <c r="AY210" s="16" t="s">
        <v>129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6" t="s">
        <v>85</v>
      </c>
      <c r="BK210" s="242">
        <f>ROUND(I210*H210,2)</f>
        <v>0</v>
      </c>
      <c r="BL210" s="16" t="s">
        <v>136</v>
      </c>
      <c r="BM210" s="241" t="s">
        <v>234</v>
      </c>
    </row>
    <row r="211" s="12" customFormat="1">
      <c r="B211" s="243"/>
      <c r="C211" s="244"/>
      <c r="D211" s="245" t="s">
        <v>138</v>
      </c>
      <c r="E211" s="246" t="s">
        <v>1</v>
      </c>
      <c r="F211" s="247" t="s">
        <v>235</v>
      </c>
      <c r="G211" s="244"/>
      <c r="H211" s="246" t="s">
        <v>1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AT211" s="253" t="s">
        <v>138</v>
      </c>
      <c r="AU211" s="253" t="s">
        <v>87</v>
      </c>
      <c r="AV211" s="12" t="s">
        <v>85</v>
      </c>
      <c r="AW211" s="12" t="s">
        <v>34</v>
      </c>
      <c r="AX211" s="12" t="s">
        <v>78</v>
      </c>
      <c r="AY211" s="253" t="s">
        <v>129</v>
      </c>
    </row>
    <row r="212" s="13" customFormat="1">
      <c r="B212" s="254"/>
      <c r="C212" s="255"/>
      <c r="D212" s="245" t="s">
        <v>138</v>
      </c>
      <c r="E212" s="256" t="s">
        <v>1</v>
      </c>
      <c r="F212" s="257" t="s">
        <v>236</v>
      </c>
      <c r="G212" s="255"/>
      <c r="H212" s="258">
        <v>67.439999999999998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AT212" s="264" t="s">
        <v>138</v>
      </c>
      <c r="AU212" s="264" t="s">
        <v>87</v>
      </c>
      <c r="AV212" s="13" t="s">
        <v>87</v>
      </c>
      <c r="AW212" s="13" t="s">
        <v>34</v>
      </c>
      <c r="AX212" s="13" t="s">
        <v>78</v>
      </c>
      <c r="AY212" s="264" t="s">
        <v>129</v>
      </c>
    </row>
    <row r="213" s="14" customFormat="1">
      <c r="B213" s="265"/>
      <c r="C213" s="266"/>
      <c r="D213" s="245" t="s">
        <v>138</v>
      </c>
      <c r="E213" s="267" t="s">
        <v>1</v>
      </c>
      <c r="F213" s="268" t="s">
        <v>141</v>
      </c>
      <c r="G213" s="266"/>
      <c r="H213" s="269">
        <v>67.439999999999998</v>
      </c>
      <c r="I213" s="270"/>
      <c r="J213" s="266"/>
      <c r="K213" s="266"/>
      <c r="L213" s="271"/>
      <c r="M213" s="272"/>
      <c r="N213" s="273"/>
      <c r="O213" s="273"/>
      <c r="P213" s="273"/>
      <c r="Q213" s="273"/>
      <c r="R213" s="273"/>
      <c r="S213" s="273"/>
      <c r="T213" s="274"/>
      <c r="AT213" s="275" t="s">
        <v>138</v>
      </c>
      <c r="AU213" s="275" t="s">
        <v>87</v>
      </c>
      <c r="AV213" s="14" t="s">
        <v>136</v>
      </c>
      <c r="AW213" s="14" t="s">
        <v>34</v>
      </c>
      <c r="AX213" s="14" t="s">
        <v>85</v>
      </c>
      <c r="AY213" s="275" t="s">
        <v>129</v>
      </c>
    </row>
    <row r="214" s="1" customFormat="1" ht="24" customHeight="1">
      <c r="B214" s="37"/>
      <c r="C214" s="230" t="s">
        <v>198</v>
      </c>
      <c r="D214" s="230" t="s">
        <v>131</v>
      </c>
      <c r="E214" s="231" t="s">
        <v>237</v>
      </c>
      <c r="F214" s="232" t="s">
        <v>238</v>
      </c>
      <c r="G214" s="233" t="s">
        <v>230</v>
      </c>
      <c r="H214" s="234">
        <v>749.75400000000002</v>
      </c>
      <c r="I214" s="235"/>
      <c r="J214" s="236">
        <f>ROUND(I214*H214,2)</f>
        <v>0</v>
      </c>
      <c r="K214" s="232" t="s">
        <v>135</v>
      </c>
      <c r="L214" s="42"/>
      <c r="M214" s="237" t="s">
        <v>1</v>
      </c>
      <c r="N214" s="238" t="s">
        <v>43</v>
      </c>
      <c r="O214" s="85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AR214" s="241" t="s">
        <v>136</v>
      </c>
      <c r="AT214" s="241" t="s">
        <v>131</v>
      </c>
      <c r="AU214" s="241" t="s">
        <v>87</v>
      </c>
      <c r="AY214" s="16" t="s">
        <v>129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6" t="s">
        <v>85</v>
      </c>
      <c r="BK214" s="242">
        <f>ROUND(I214*H214,2)</f>
        <v>0</v>
      </c>
      <c r="BL214" s="16" t="s">
        <v>136</v>
      </c>
      <c r="BM214" s="241" t="s">
        <v>239</v>
      </c>
    </row>
    <row r="215" s="12" customFormat="1">
      <c r="B215" s="243"/>
      <c r="C215" s="244"/>
      <c r="D215" s="245" t="s">
        <v>138</v>
      </c>
      <c r="E215" s="246" t="s">
        <v>1</v>
      </c>
      <c r="F215" s="247" t="s">
        <v>240</v>
      </c>
      <c r="G215" s="244"/>
      <c r="H215" s="246" t="s">
        <v>1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AT215" s="253" t="s">
        <v>138</v>
      </c>
      <c r="AU215" s="253" t="s">
        <v>87</v>
      </c>
      <c r="AV215" s="12" t="s">
        <v>85</v>
      </c>
      <c r="AW215" s="12" t="s">
        <v>34</v>
      </c>
      <c r="AX215" s="12" t="s">
        <v>78</v>
      </c>
      <c r="AY215" s="253" t="s">
        <v>129</v>
      </c>
    </row>
    <row r="216" s="13" customFormat="1">
      <c r="B216" s="254"/>
      <c r="C216" s="255"/>
      <c r="D216" s="245" t="s">
        <v>138</v>
      </c>
      <c r="E216" s="256" t="s">
        <v>1</v>
      </c>
      <c r="F216" s="257" t="s">
        <v>241</v>
      </c>
      <c r="G216" s="255"/>
      <c r="H216" s="258">
        <v>749.75400000000002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AT216" s="264" t="s">
        <v>138</v>
      </c>
      <c r="AU216" s="264" t="s">
        <v>87</v>
      </c>
      <c r="AV216" s="13" t="s">
        <v>87</v>
      </c>
      <c r="AW216" s="13" t="s">
        <v>34</v>
      </c>
      <c r="AX216" s="13" t="s">
        <v>78</v>
      </c>
      <c r="AY216" s="264" t="s">
        <v>129</v>
      </c>
    </row>
    <row r="217" s="14" customFormat="1">
      <c r="B217" s="265"/>
      <c r="C217" s="266"/>
      <c r="D217" s="245" t="s">
        <v>138</v>
      </c>
      <c r="E217" s="267" t="s">
        <v>1</v>
      </c>
      <c r="F217" s="268" t="s">
        <v>141</v>
      </c>
      <c r="G217" s="266"/>
      <c r="H217" s="269">
        <v>749.75400000000002</v>
      </c>
      <c r="I217" s="270"/>
      <c r="J217" s="266"/>
      <c r="K217" s="266"/>
      <c r="L217" s="271"/>
      <c r="M217" s="272"/>
      <c r="N217" s="273"/>
      <c r="O217" s="273"/>
      <c r="P217" s="273"/>
      <c r="Q217" s="273"/>
      <c r="R217" s="273"/>
      <c r="S217" s="273"/>
      <c r="T217" s="274"/>
      <c r="AT217" s="275" t="s">
        <v>138</v>
      </c>
      <c r="AU217" s="275" t="s">
        <v>87</v>
      </c>
      <c r="AV217" s="14" t="s">
        <v>136</v>
      </c>
      <c r="AW217" s="14" t="s">
        <v>34</v>
      </c>
      <c r="AX217" s="14" t="s">
        <v>85</v>
      </c>
      <c r="AY217" s="275" t="s">
        <v>129</v>
      </c>
    </row>
    <row r="218" s="1" customFormat="1" ht="24" customHeight="1">
      <c r="B218" s="37"/>
      <c r="C218" s="230" t="s">
        <v>242</v>
      </c>
      <c r="D218" s="230" t="s">
        <v>131</v>
      </c>
      <c r="E218" s="231" t="s">
        <v>237</v>
      </c>
      <c r="F218" s="232" t="s">
        <v>238</v>
      </c>
      <c r="G218" s="233" t="s">
        <v>230</v>
      </c>
      <c r="H218" s="234">
        <v>606.96000000000004</v>
      </c>
      <c r="I218" s="235"/>
      <c r="J218" s="236">
        <f>ROUND(I218*H218,2)</f>
        <v>0</v>
      </c>
      <c r="K218" s="232" t="s">
        <v>135</v>
      </c>
      <c r="L218" s="42"/>
      <c r="M218" s="237" t="s">
        <v>1</v>
      </c>
      <c r="N218" s="238" t="s">
        <v>43</v>
      </c>
      <c r="O218" s="85"/>
      <c r="P218" s="239">
        <f>O218*H218</f>
        <v>0</v>
      </c>
      <c r="Q218" s="239">
        <v>0</v>
      </c>
      <c r="R218" s="239">
        <f>Q218*H218</f>
        <v>0</v>
      </c>
      <c r="S218" s="239">
        <v>0</v>
      </c>
      <c r="T218" s="240">
        <f>S218*H218</f>
        <v>0</v>
      </c>
      <c r="AR218" s="241" t="s">
        <v>136</v>
      </c>
      <c r="AT218" s="241" t="s">
        <v>131</v>
      </c>
      <c r="AU218" s="241" t="s">
        <v>87</v>
      </c>
      <c r="AY218" s="16" t="s">
        <v>129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6" t="s">
        <v>85</v>
      </c>
      <c r="BK218" s="242">
        <f>ROUND(I218*H218,2)</f>
        <v>0</v>
      </c>
      <c r="BL218" s="16" t="s">
        <v>136</v>
      </c>
      <c r="BM218" s="241" t="s">
        <v>243</v>
      </c>
    </row>
    <row r="219" s="12" customFormat="1">
      <c r="B219" s="243"/>
      <c r="C219" s="244"/>
      <c r="D219" s="245" t="s">
        <v>138</v>
      </c>
      <c r="E219" s="246" t="s">
        <v>1</v>
      </c>
      <c r="F219" s="247" t="s">
        <v>244</v>
      </c>
      <c r="G219" s="244"/>
      <c r="H219" s="246" t="s">
        <v>1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AT219" s="253" t="s">
        <v>138</v>
      </c>
      <c r="AU219" s="253" t="s">
        <v>87</v>
      </c>
      <c r="AV219" s="12" t="s">
        <v>85</v>
      </c>
      <c r="AW219" s="12" t="s">
        <v>34</v>
      </c>
      <c r="AX219" s="12" t="s">
        <v>78</v>
      </c>
      <c r="AY219" s="253" t="s">
        <v>129</v>
      </c>
    </row>
    <row r="220" s="13" customFormat="1">
      <c r="B220" s="254"/>
      <c r="C220" s="255"/>
      <c r="D220" s="245" t="s">
        <v>138</v>
      </c>
      <c r="E220" s="256" t="s">
        <v>1</v>
      </c>
      <c r="F220" s="257" t="s">
        <v>245</v>
      </c>
      <c r="G220" s="255"/>
      <c r="H220" s="258">
        <v>606.96000000000004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AT220" s="264" t="s">
        <v>138</v>
      </c>
      <c r="AU220" s="264" t="s">
        <v>87</v>
      </c>
      <c r="AV220" s="13" t="s">
        <v>87</v>
      </c>
      <c r="AW220" s="13" t="s">
        <v>34</v>
      </c>
      <c r="AX220" s="13" t="s">
        <v>78</v>
      </c>
      <c r="AY220" s="264" t="s">
        <v>129</v>
      </c>
    </row>
    <row r="221" s="14" customFormat="1">
      <c r="B221" s="265"/>
      <c r="C221" s="266"/>
      <c r="D221" s="245" t="s">
        <v>138</v>
      </c>
      <c r="E221" s="267" t="s">
        <v>1</v>
      </c>
      <c r="F221" s="268" t="s">
        <v>141</v>
      </c>
      <c r="G221" s="266"/>
      <c r="H221" s="269">
        <v>606.96000000000004</v>
      </c>
      <c r="I221" s="270"/>
      <c r="J221" s="266"/>
      <c r="K221" s="266"/>
      <c r="L221" s="271"/>
      <c r="M221" s="272"/>
      <c r="N221" s="273"/>
      <c r="O221" s="273"/>
      <c r="P221" s="273"/>
      <c r="Q221" s="273"/>
      <c r="R221" s="273"/>
      <c r="S221" s="273"/>
      <c r="T221" s="274"/>
      <c r="AT221" s="275" t="s">
        <v>138</v>
      </c>
      <c r="AU221" s="275" t="s">
        <v>87</v>
      </c>
      <c r="AV221" s="14" t="s">
        <v>136</v>
      </c>
      <c r="AW221" s="14" t="s">
        <v>34</v>
      </c>
      <c r="AX221" s="14" t="s">
        <v>85</v>
      </c>
      <c r="AY221" s="275" t="s">
        <v>129</v>
      </c>
    </row>
    <row r="222" s="1" customFormat="1" ht="16.5" customHeight="1">
      <c r="B222" s="37"/>
      <c r="C222" s="230" t="s">
        <v>246</v>
      </c>
      <c r="D222" s="230" t="s">
        <v>131</v>
      </c>
      <c r="E222" s="231" t="s">
        <v>247</v>
      </c>
      <c r="F222" s="232" t="s">
        <v>248</v>
      </c>
      <c r="G222" s="233" t="s">
        <v>230</v>
      </c>
      <c r="H222" s="234">
        <v>69.700000000000003</v>
      </c>
      <c r="I222" s="235"/>
      <c r="J222" s="236">
        <f>ROUND(I222*H222,2)</f>
        <v>0</v>
      </c>
      <c r="K222" s="232" t="s">
        <v>135</v>
      </c>
      <c r="L222" s="42"/>
      <c r="M222" s="237" t="s">
        <v>1</v>
      </c>
      <c r="N222" s="238" t="s">
        <v>43</v>
      </c>
      <c r="O222" s="85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AR222" s="241" t="s">
        <v>136</v>
      </c>
      <c r="AT222" s="241" t="s">
        <v>131</v>
      </c>
      <c r="AU222" s="241" t="s">
        <v>87</v>
      </c>
      <c r="AY222" s="16" t="s">
        <v>129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6" t="s">
        <v>85</v>
      </c>
      <c r="BK222" s="242">
        <f>ROUND(I222*H222,2)</f>
        <v>0</v>
      </c>
      <c r="BL222" s="16" t="s">
        <v>136</v>
      </c>
      <c r="BM222" s="241" t="s">
        <v>249</v>
      </c>
    </row>
    <row r="223" s="12" customFormat="1">
      <c r="B223" s="243"/>
      <c r="C223" s="244"/>
      <c r="D223" s="245" t="s">
        <v>138</v>
      </c>
      <c r="E223" s="246" t="s">
        <v>1</v>
      </c>
      <c r="F223" s="247" t="s">
        <v>250</v>
      </c>
      <c r="G223" s="244"/>
      <c r="H223" s="246" t="s">
        <v>1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AT223" s="253" t="s">
        <v>138</v>
      </c>
      <c r="AU223" s="253" t="s">
        <v>87</v>
      </c>
      <c r="AV223" s="12" t="s">
        <v>85</v>
      </c>
      <c r="AW223" s="12" t="s">
        <v>34</v>
      </c>
      <c r="AX223" s="12" t="s">
        <v>78</v>
      </c>
      <c r="AY223" s="253" t="s">
        <v>129</v>
      </c>
    </row>
    <row r="224" s="13" customFormat="1">
      <c r="B224" s="254"/>
      <c r="C224" s="255"/>
      <c r="D224" s="245" t="s">
        <v>138</v>
      </c>
      <c r="E224" s="256" t="s">
        <v>1</v>
      </c>
      <c r="F224" s="257" t="s">
        <v>251</v>
      </c>
      <c r="G224" s="255"/>
      <c r="H224" s="258">
        <v>69.700000000000003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AT224" s="264" t="s">
        <v>138</v>
      </c>
      <c r="AU224" s="264" t="s">
        <v>87</v>
      </c>
      <c r="AV224" s="13" t="s">
        <v>87</v>
      </c>
      <c r="AW224" s="13" t="s">
        <v>34</v>
      </c>
      <c r="AX224" s="13" t="s">
        <v>78</v>
      </c>
      <c r="AY224" s="264" t="s">
        <v>129</v>
      </c>
    </row>
    <row r="225" s="14" customFormat="1">
      <c r="B225" s="265"/>
      <c r="C225" s="266"/>
      <c r="D225" s="245" t="s">
        <v>138</v>
      </c>
      <c r="E225" s="267" t="s">
        <v>1</v>
      </c>
      <c r="F225" s="268" t="s">
        <v>141</v>
      </c>
      <c r="G225" s="266"/>
      <c r="H225" s="269">
        <v>69.700000000000003</v>
      </c>
      <c r="I225" s="270"/>
      <c r="J225" s="266"/>
      <c r="K225" s="266"/>
      <c r="L225" s="271"/>
      <c r="M225" s="272"/>
      <c r="N225" s="273"/>
      <c r="O225" s="273"/>
      <c r="P225" s="273"/>
      <c r="Q225" s="273"/>
      <c r="R225" s="273"/>
      <c r="S225" s="273"/>
      <c r="T225" s="274"/>
      <c r="AT225" s="275" t="s">
        <v>138</v>
      </c>
      <c r="AU225" s="275" t="s">
        <v>87</v>
      </c>
      <c r="AV225" s="14" t="s">
        <v>136</v>
      </c>
      <c r="AW225" s="14" t="s">
        <v>34</v>
      </c>
      <c r="AX225" s="14" t="s">
        <v>85</v>
      </c>
      <c r="AY225" s="275" t="s">
        <v>129</v>
      </c>
    </row>
    <row r="226" s="1" customFormat="1" ht="24" customHeight="1">
      <c r="B226" s="37"/>
      <c r="C226" s="230" t="s">
        <v>252</v>
      </c>
      <c r="D226" s="230" t="s">
        <v>131</v>
      </c>
      <c r="E226" s="231" t="s">
        <v>253</v>
      </c>
      <c r="F226" s="232" t="s">
        <v>254</v>
      </c>
      <c r="G226" s="233" t="s">
        <v>230</v>
      </c>
      <c r="H226" s="234">
        <v>627.29999999999995</v>
      </c>
      <c r="I226" s="235"/>
      <c r="J226" s="236">
        <f>ROUND(I226*H226,2)</f>
        <v>0</v>
      </c>
      <c r="K226" s="232" t="s">
        <v>135</v>
      </c>
      <c r="L226" s="42"/>
      <c r="M226" s="237" t="s">
        <v>1</v>
      </c>
      <c r="N226" s="238" t="s">
        <v>43</v>
      </c>
      <c r="O226" s="85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AR226" s="241" t="s">
        <v>136</v>
      </c>
      <c r="AT226" s="241" t="s">
        <v>131</v>
      </c>
      <c r="AU226" s="241" t="s">
        <v>87</v>
      </c>
      <c r="AY226" s="16" t="s">
        <v>129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6" t="s">
        <v>85</v>
      </c>
      <c r="BK226" s="242">
        <f>ROUND(I226*H226,2)</f>
        <v>0</v>
      </c>
      <c r="BL226" s="16" t="s">
        <v>136</v>
      </c>
      <c r="BM226" s="241" t="s">
        <v>255</v>
      </c>
    </row>
    <row r="227" s="12" customFormat="1">
      <c r="B227" s="243"/>
      <c r="C227" s="244"/>
      <c r="D227" s="245" t="s">
        <v>138</v>
      </c>
      <c r="E227" s="246" t="s">
        <v>1</v>
      </c>
      <c r="F227" s="247" t="s">
        <v>256</v>
      </c>
      <c r="G227" s="244"/>
      <c r="H227" s="246" t="s">
        <v>1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AT227" s="253" t="s">
        <v>138</v>
      </c>
      <c r="AU227" s="253" t="s">
        <v>87</v>
      </c>
      <c r="AV227" s="12" t="s">
        <v>85</v>
      </c>
      <c r="AW227" s="12" t="s">
        <v>34</v>
      </c>
      <c r="AX227" s="12" t="s">
        <v>78</v>
      </c>
      <c r="AY227" s="253" t="s">
        <v>129</v>
      </c>
    </row>
    <row r="228" s="13" customFormat="1">
      <c r="B228" s="254"/>
      <c r="C228" s="255"/>
      <c r="D228" s="245" t="s">
        <v>138</v>
      </c>
      <c r="E228" s="256" t="s">
        <v>1</v>
      </c>
      <c r="F228" s="257" t="s">
        <v>257</v>
      </c>
      <c r="G228" s="255"/>
      <c r="H228" s="258">
        <v>627.29999999999995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AT228" s="264" t="s">
        <v>138</v>
      </c>
      <c r="AU228" s="264" t="s">
        <v>87</v>
      </c>
      <c r="AV228" s="13" t="s">
        <v>87</v>
      </c>
      <c r="AW228" s="13" t="s">
        <v>34</v>
      </c>
      <c r="AX228" s="13" t="s">
        <v>78</v>
      </c>
      <c r="AY228" s="264" t="s">
        <v>129</v>
      </c>
    </row>
    <row r="229" s="14" customFormat="1">
      <c r="B229" s="265"/>
      <c r="C229" s="266"/>
      <c r="D229" s="245" t="s">
        <v>138</v>
      </c>
      <c r="E229" s="267" t="s">
        <v>1</v>
      </c>
      <c r="F229" s="268" t="s">
        <v>141</v>
      </c>
      <c r="G229" s="266"/>
      <c r="H229" s="269">
        <v>627.29999999999995</v>
      </c>
      <c r="I229" s="270"/>
      <c r="J229" s="266"/>
      <c r="K229" s="266"/>
      <c r="L229" s="271"/>
      <c r="M229" s="272"/>
      <c r="N229" s="273"/>
      <c r="O229" s="273"/>
      <c r="P229" s="273"/>
      <c r="Q229" s="273"/>
      <c r="R229" s="273"/>
      <c r="S229" s="273"/>
      <c r="T229" s="274"/>
      <c r="AT229" s="275" t="s">
        <v>138</v>
      </c>
      <c r="AU229" s="275" t="s">
        <v>87</v>
      </c>
      <c r="AV229" s="14" t="s">
        <v>136</v>
      </c>
      <c r="AW229" s="14" t="s">
        <v>34</v>
      </c>
      <c r="AX229" s="14" t="s">
        <v>85</v>
      </c>
      <c r="AY229" s="275" t="s">
        <v>129</v>
      </c>
    </row>
    <row r="230" s="1" customFormat="1" ht="24" customHeight="1">
      <c r="B230" s="37"/>
      <c r="C230" s="230" t="s">
        <v>258</v>
      </c>
      <c r="D230" s="230" t="s">
        <v>131</v>
      </c>
      <c r="E230" s="231" t="s">
        <v>259</v>
      </c>
      <c r="F230" s="232" t="s">
        <v>260</v>
      </c>
      <c r="G230" s="233" t="s">
        <v>230</v>
      </c>
      <c r="H230" s="234">
        <v>83.305999999999997</v>
      </c>
      <c r="I230" s="235"/>
      <c r="J230" s="236">
        <f>ROUND(I230*H230,2)</f>
        <v>0</v>
      </c>
      <c r="K230" s="232" t="s">
        <v>135</v>
      </c>
      <c r="L230" s="42"/>
      <c r="M230" s="237" t="s">
        <v>1</v>
      </c>
      <c r="N230" s="238" t="s">
        <v>43</v>
      </c>
      <c r="O230" s="85"/>
      <c r="P230" s="239">
        <f>O230*H230</f>
        <v>0</v>
      </c>
      <c r="Q230" s="239">
        <v>0</v>
      </c>
      <c r="R230" s="239">
        <f>Q230*H230</f>
        <v>0</v>
      </c>
      <c r="S230" s="239">
        <v>0</v>
      </c>
      <c r="T230" s="240">
        <f>S230*H230</f>
        <v>0</v>
      </c>
      <c r="AR230" s="241" t="s">
        <v>136</v>
      </c>
      <c r="AT230" s="241" t="s">
        <v>131</v>
      </c>
      <c r="AU230" s="241" t="s">
        <v>87</v>
      </c>
      <c r="AY230" s="16" t="s">
        <v>129</v>
      </c>
      <c r="BE230" s="242">
        <f>IF(N230="základní",J230,0)</f>
        <v>0</v>
      </c>
      <c r="BF230" s="242">
        <f>IF(N230="snížená",J230,0)</f>
        <v>0</v>
      </c>
      <c r="BG230" s="242">
        <f>IF(N230="zákl. přenesená",J230,0)</f>
        <v>0</v>
      </c>
      <c r="BH230" s="242">
        <f>IF(N230="sníž. přenesená",J230,0)</f>
        <v>0</v>
      </c>
      <c r="BI230" s="242">
        <f>IF(N230="nulová",J230,0)</f>
        <v>0</v>
      </c>
      <c r="BJ230" s="16" t="s">
        <v>85</v>
      </c>
      <c r="BK230" s="242">
        <f>ROUND(I230*H230,2)</f>
        <v>0</v>
      </c>
      <c r="BL230" s="16" t="s">
        <v>136</v>
      </c>
      <c r="BM230" s="241" t="s">
        <v>261</v>
      </c>
    </row>
    <row r="231" s="12" customFormat="1">
      <c r="B231" s="243"/>
      <c r="C231" s="244"/>
      <c r="D231" s="245" t="s">
        <v>138</v>
      </c>
      <c r="E231" s="246" t="s">
        <v>1</v>
      </c>
      <c r="F231" s="247" t="s">
        <v>232</v>
      </c>
      <c r="G231" s="244"/>
      <c r="H231" s="246" t="s">
        <v>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AT231" s="253" t="s">
        <v>138</v>
      </c>
      <c r="AU231" s="253" t="s">
        <v>87</v>
      </c>
      <c r="AV231" s="12" t="s">
        <v>85</v>
      </c>
      <c r="AW231" s="12" t="s">
        <v>34</v>
      </c>
      <c r="AX231" s="12" t="s">
        <v>78</v>
      </c>
      <c r="AY231" s="253" t="s">
        <v>129</v>
      </c>
    </row>
    <row r="232" s="13" customFormat="1">
      <c r="B232" s="254"/>
      <c r="C232" s="255"/>
      <c r="D232" s="245" t="s">
        <v>138</v>
      </c>
      <c r="E232" s="256" t="s">
        <v>1</v>
      </c>
      <c r="F232" s="257" t="s">
        <v>233</v>
      </c>
      <c r="G232" s="255"/>
      <c r="H232" s="258">
        <v>83.305999999999997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AT232" s="264" t="s">
        <v>138</v>
      </c>
      <c r="AU232" s="264" t="s">
        <v>87</v>
      </c>
      <c r="AV232" s="13" t="s">
        <v>87</v>
      </c>
      <c r="AW232" s="13" t="s">
        <v>34</v>
      </c>
      <c r="AX232" s="13" t="s">
        <v>78</v>
      </c>
      <c r="AY232" s="264" t="s">
        <v>129</v>
      </c>
    </row>
    <row r="233" s="14" customFormat="1">
      <c r="B233" s="265"/>
      <c r="C233" s="266"/>
      <c r="D233" s="245" t="s">
        <v>138</v>
      </c>
      <c r="E233" s="267" t="s">
        <v>1</v>
      </c>
      <c r="F233" s="268" t="s">
        <v>141</v>
      </c>
      <c r="G233" s="266"/>
      <c r="H233" s="269">
        <v>83.305999999999997</v>
      </c>
      <c r="I233" s="270"/>
      <c r="J233" s="266"/>
      <c r="K233" s="266"/>
      <c r="L233" s="271"/>
      <c r="M233" s="272"/>
      <c r="N233" s="273"/>
      <c r="O233" s="273"/>
      <c r="P233" s="273"/>
      <c r="Q233" s="273"/>
      <c r="R233" s="273"/>
      <c r="S233" s="273"/>
      <c r="T233" s="274"/>
      <c r="AT233" s="275" t="s">
        <v>138</v>
      </c>
      <c r="AU233" s="275" t="s">
        <v>87</v>
      </c>
      <c r="AV233" s="14" t="s">
        <v>136</v>
      </c>
      <c r="AW233" s="14" t="s">
        <v>34</v>
      </c>
      <c r="AX233" s="14" t="s">
        <v>85</v>
      </c>
      <c r="AY233" s="275" t="s">
        <v>129</v>
      </c>
    </row>
    <row r="234" s="1" customFormat="1" ht="24" customHeight="1">
      <c r="B234" s="37"/>
      <c r="C234" s="230" t="s">
        <v>262</v>
      </c>
      <c r="D234" s="230" t="s">
        <v>131</v>
      </c>
      <c r="E234" s="231" t="s">
        <v>259</v>
      </c>
      <c r="F234" s="232" t="s">
        <v>260</v>
      </c>
      <c r="G234" s="233" t="s">
        <v>230</v>
      </c>
      <c r="H234" s="234">
        <v>67.439999999999998</v>
      </c>
      <c r="I234" s="235"/>
      <c r="J234" s="236">
        <f>ROUND(I234*H234,2)</f>
        <v>0</v>
      </c>
      <c r="K234" s="232" t="s">
        <v>135</v>
      </c>
      <c r="L234" s="42"/>
      <c r="M234" s="237" t="s">
        <v>1</v>
      </c>
      <c r="N234" s="238" t="s">
        <v>43</v>
      </c>
      <c r="O234" s="85"/>
      <c r="P234" s="239">
        <f>O234*H234</f>
        <v>0</v>
      </c>
      <c r="Q234" s="239">
        <v>0</v>
      </c>
      <c r="R234" s="239">
        <f>Q234*H234</f>
        <v>0</v>
      </c>
      <c r="S234" s="239">
        <v>0</v>
      </c>
      <c r="T234" s="240">
        <f>S234*H234</f>
        <v>0</v>
      </c>
      <c r="AR234" s="241" t="s">
        <v>136</v>
      </c>
      <c r="AT234" s="241" t="s">
        <v>131</v>
      </c>
      <c r="AU234" s="241" t="s">
        <v>87</v>
      </c>
      <c r="AY234" s="16" t="s">
        <v>129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6" t="s">
        <v>85</v>
      </c>
      <c r="BK234" s="242">
        <f>ROUND(I234*H234,2)</f>
        <v>0</v>
      </c>
      <c r="BL234" s="16" t="s">
        <v>136</v>
      </c>
      <c r="BM234" s="241" t="s">
        <v>263</v>
      </c>
    </row>
    <row r="235" s="12" customFormat="1">
      <c r="B235" s="243"/>
      <c r="C235" s="244"/>
      <c r="D235" s="245" t="s">
        <v>138</v>
      </c>
      <c r="E235" s="246" t="s">
        <v>1</v>
      </c>
      <c r="F235" s="247" t="s">
        <v>235</v>
      </c>
      <c r="G235" s="244"/>
      <c r="H235" s="246" t="s">
        <v>1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AT235" s="253" t="s">
        <v>138</v>
      </c>
      <c r="AU235" s="253" t="s">
        <v>87</v>
      </c>
      <c r="AV235" s="12" t="s">
        <v>85</v>
      </c>
      <c r="AW235" s="12" t="s">
        <v>34</v>
      </c>
      <c r="AX235" s="12" t="s">
        <v>78</v>
      </c>
      <c r="AY235" s="253" t="s">
        <v>129</v>
      </c>
    </row>
    <row r="236" s="13" customFormat="1">
      <c r="B236" s="254"/>
      <c r="C236" s="255"/>
      <c r="D236" s="245" t="s">
        <v>138</v>
      </c>
      <c r="E236" s="256" t="s">
        <v>1</v>
      </c>
      <c r="F236" s="257" t="s">
        <v>236</v>
      </c>
      <c r="G236" s="255"/>
      <c r="H236" s="258">
        <v>67.439999999999998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AT236" s="264" t="s">
        <v>138</v>
      </c>
      <c r="AU236" s="264" t="s">
        <v>87</v>
      </c>
      <c r="AV236" s="13" t="s">
        <v>87</v>
      </c>
      <c r="AW236" s="13" t="s">
        <v>34</v>
      </c>
      <c r="AX236" s="13" t="s">
        <v>78</v>
      </c>
      <c r="AY236" s="264" t="s">
        <v>129</v>
      </c>
    </row>
    <row r="237" s="14" customFormat="1">
      <c r="B237" s="265"/>
      <c r="C237" s="266"/>
      <c r="D237" s="245" t="s">
        <v>138</v>
      </c>
      <c r="E237" s="267" t="s">
        <v>1</v>
      </c>
      <c r="F237" s="268" t="s">
        <v>141</v>
      </c>
      <c r="G237" s="266"/>
      <c r="H237" s="269">
        <v>67.439999999999998</v>
      </c>
      <c r="I237" s="270"/>
      <c r="J237" s="266"/>
      <c r="K237" s="266"/>
      <c r="L237" s="271"/>
      <c r="M237" s="272"/>
      <c r="N237" s="273"/>
      <c r="O237" s="273"/>
      <c r="P237" s="273"/>
      <c r="Q237" s="273"/>
      <c r="R237" s="273"/>
      <c r="S237" s="273"/>
      <c r="T237" s="274"/>
      <c r="AT237" s="275" t="s">
        <v>138</v>
      </c>
      <c r="AU237" s="275" t="s">
        <v>87</v>
      </c>
      <c r="AV237" s="14" t="s">
        <v>136</v>
      </c>
      <c r="AW237" s="14" t="s">
        <v>34</v>
      </c>
      <c r="AX237" s="14" t="s">
        <v>85</v>
      </c>
      <c r="AY237" s="275" t="s">
        <v>129</v>
      </c>
    </row>
    <row r="238" s="1" customFormat="1" ht="24" customHeight="1">
      <c r="B238" s="37"/>
      <c r="C238" s="230" t="s">
        <v>264</v>
      </c>
      <c r="D238" s="230" t="s">
        <v>131</v>
      </c>
      <c r="E238" s="231" t="s">
        <v>265</v>
      </c>
      <c r="F238" s="232" t="s">
        <v>266</v>
      </c>
      <c r="G238" s="233" t="s">
        <v>230</v>
      </c>
      <c r="H238" s="234">
        <v>69.700000000000003</v>
      </c>
      <c r="I238" s="235"/>
      <c r="J238" s="236">
        <f>ROUND(I238*H238,2)</f>
        <v>0</v>
      </c>
      <c r="K238" s="232" t="s">
        <v>135</v>
      </c>
      <c r="L238" s="42"/>
      <c r="M238" s="237" t="s">
        <v>1</v>
      </c>
      <c r="N238" s="238" t="s">
        <v>43</v>
      </c>
      <c r="O238" s="85"/>
      <c r="P238" s="239">
        <f>O238*H238</f>
        <v>0</v>
      </c>
      <c r="Q238" s="239">
        <v>0</v>
      </c>
      <c r="R238" s="239">
        <f>Q238*H238</f>
        <v>0</v>
      </c>
      <c r="S238" s="239">
        <v>0</v>
      </c>
      <c r="T238" s="240">
        <f>S238*H238</f>
        <v>0</v>
      </c>
      <c r="AR238" s="241" t="s">
        <v>136</v>
      </c>
      <c r="AT238" s="241" t="s">
        <v>131</v>
      </c>
      <c r="AU238" s="241" t="s">
        <v>87</v>
      </c>
      <c r="AY238" s="16" t="s">
        <v>129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6" t="s">
        <v>85</v>
      </c>
      <c r="BK238" s="242">
        <f>ROUND(I238*H238,2)</f>
        <v>0</v>
      </c>
      <c r="BL238" s="16" t="s">
        <v>136</v>
      </c>
      <c r="BM238" s="241" t="s">
        <v>267</v>
      </c>
    </row>
    <row r="239" s="12" customFormat="1">
      <c r="B239" s="243"/>
      <c r="C239" s="244"/>
      <c r="D239" s="245" t="s">
        <v>138</v>
      </c>
      <c r="E239" s="246" t="s">
        <v>1</v>
      </c>
      <c r="F239" s="247" t="s">
        <v>268</v>
      </c>
      <c r="G239" s="244"/>
      <c r="H239" s="246" t="s">
        <v>1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AT239" s="253" t="s">
        <v>138</v>
      </c>
      <c r="AU239" s="253" t="s">
        <v>87</v>
      </c>
      <c r="AV239" s="12" t="s">
        <v>85</v>
      </c>
      <c r="AW239" s="12" t="s">
        <v>34</v>
      </c>
      <c r="AX239" s="12" t="s">
        <v>78</v>
      </c>
      <c r="AY239" s="253" t="s">
        <v>129</v>
      </c>
    </row>
    <row r="240" s="13" customFormat="1">
      <c r="B240" s="254"/>
      <c r="C240" s="255"/>
      <c r="D240" s="245" t="s">
        <v>138</v>
      </c>
      <c r="E240" s="256" t="s">
        <v>1</v>
      </c>
      <c r="F240" s="257" t="s">
        <v>251</v>
      </c>
      <c r="G240" s="255"/>
      <c r="H240" s="258">
        <v>69.700000000000003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AT240" s="264" t="s">
        <v>138</v>
      </c>
      <c r="AU240" s="264" t="s">
        <v>87</v>
      </c>
      <c r="AV240" s="13" t="s">
        <v>87</v>
      </c>
      <c r="AW240" s="13" t="s">
        <v>34</v>
      </c>
      <c r="AX240" s="13" t="s">
        <v>78</v>
      </c>
      <c r="AY240" s="264" t="s">
        <v>129</v>
      </c>
    </row>
    <row r="241" s="14" customFormat="1">
      <c r="B241" s="265"/>
      <c r="C241" s="266"/>
      <c r="D241" s="245" t="s">
        <v>138</v>
      </c>
      <c r="E241" s="267" t="s">
        <v>1</v>
      </c>
      <c r="F241" s="268" t="s">
        <v>141</v>
      </c>
      <c r="G241" s="266"/>
      <c r="H241" s="269">
        <v>69.700000000000003</v>
      </c>
      <c r="I241" s="270"/>
      <c r="J241" s="266"/>
      <c r="K241" s="266"/>
      <c r="L241" s="271"/>
      <c r="M241" s="272"/>
      <c r="N241" s="273"/>
      <c r="O241" s="273"/>
      <c r="P241" s="273"/>
      <c r="Q241" s="273"/>
      <c r="R241" s="273"/>
      <c r="S241" s="273"/>
      <c r="T241" s="274"/>
      <c r="AT241" s="275" t="s">
        <v>138</v>
      </c>
      <c r="AU241" s="275" t="s">
        <v>87</v>
      </c>
      <c r="AV241" s="14" t="s">
        <v>136</v>
      </c>
      <c r="AW241" s="14" t="s">
        <v>34</v>
      </c>
      <c r="AX241" s="14" t="s">
        <v>85</v>
      </c>
      <c r="AY241" s="275" t="s">
        <v>129</v>
      </c>
    </row>
    <row r="242" s="1" customFormat="1" ht="24" customHeight="1">
      <c r="B242" s="37"/>
      <c r="C242" s="230" t="s">
        <v>269</v>
      </c>
      <c r="D242" s="230" t="s">
        <v>131</v>
      </c>
      <c r="E242" s="231" t="s">
        <v>270</v>
      </c>
      <c r="F242" s="232" t="s">
        <v>271</v>
      </c>
      <c r="G242" s="233" t="s">
        <v>230</v>
      </c>
      <c r="H242" s="234">
        <v>12</v>
      </c>
      <c r="I242" s="235"/>
      <c r="J242" s="236">
        <f>ROUND(I242*H242,2)</f>
        <v>0</v>
      </c>
      <c r="K242" s="232" t="s">
        <v>135</v>
      </c>
      <c r="L242" s="42"/>
      <c r="M242" s="237" t="s">
        <v>1</v>
      </c>
      <c r="N242" s="238" t="s">
        <v>43</v>
      </c>
      <c r="O242" s="85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AR242" s="241" t="s">
        <v>136</v>
      </c>
      <c r="AT242" s="241" t="s">
        <v>131</v>
      </c>
      <c r="AU242" s="241" t="s">
        <v>87</v>
      </c>
      <c r="AY242" s="16" t="s">
        <v>129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6" t="s">
        <v>85</v>
      </c>
      <c r="BK242" s="242">
        <f>ROUND(I242*H242,2)</f>
        <v>0</v>
      </c>
      <c r="BL242" s="16" t="s">
        <v>136</v>
      </c>
      <c r="BM242" s="241" t="s">
        <v>272</v>
      </c>
    </row>
    <row r="243" s="12" customFormat="1">
      <c r="B243" s="243"/>
      <c r="C243" s="244"/>
      <c r="D243" s="245" t="s">
        <v>138</v>
      </c>
      <c r="E243" s="246" t="s">
        <v>1</v>
      </c>
      <c r="F243" s="247" t="s">
        <v>273</v>
      </c>
      <c r="G243" s="244"/>
      <c r="H243" s="246" t="s">
        <v>1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AT243" s="253" t="s">
        <v>138</v>
      </c>
      <c r="AU243" s="253" t="s">
        <v>87</v>
      </c>
      <c r="AV243" s="12" t="s">
        <v>85</v>
      </c>
      <c r="AW243" s="12" t="s">
        <v>34</v>
      </c>
      <c r="AX243" s="12" t="s">
        <v>78</v>
      </c>
      <c r="AY243" s="253" t="s">
        <v>129</v>
      </c>
    </row>
    <row r="244" s="13" customFormat="1">
      <c r="B244" s="254"/>
      <c r="C244" s="255"/>
      <c r="D244" s="245" t="s">
        <v>138</v>
      </c>
      <c r="E244" s="256" t="s">
        <v>1</v>
      </c>
      <c r="F244" s="257" t="s">
        <v>274</v>
      </c>
      <c r="G244" s="255"/>
      <c r="H244" s="258">
        <v>12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AT244" s="264" t="s">
        <v>138</v>
      </c>
      <c r="AU244" s="264" t="s">
        <v>87</v>
      </c>
      <c r="AV244" s="13" t="s">
        <v>87</v>
      </c>
      <c r="AW244" s="13" t="s">
        <v>34</v>
      </c>
      <c r="AX244" s="13" t="s">
        <v>78</v>
      </c>
      <c r="AY244" s="264" t="s">
        <v>129</v>
      </c>
    </row>
    <row r="245" s="14" customFormat="1">
      <c r="B245" s="265"/>
      <c r="C245" s="266"/>
      <c r="D245" s="245" t="s">
        <v>138</v>
      </c>
      <c r="E245" s="267" t="s">
        <v>1</v>
      </c>
      <c r="F245" s="268" t="s">
        <v>141</v>
      </c>
      <c r="G245" s="266"/>
      <c r="H245" s="269">
        <v>12</v>
      </c>
      <c r="I245" s="270"/>
      <c r="J245" s="266"/>
      <c r="K245" s="266"/>
      <c r="L245" s="271"/>
      <c r="M245" s="272"/>
      <c r="N245" s="273"/>
      <c r="O245" s="273"/>
      <c r="P245" s="273"/>
      <c r="Q245" s="273"/>
      <c r="R245" s="273"/>
      <c r="S245" s="273"/>
      <c r="T245" s="274"/>
      <c r="AT245" s="275" t="s">
        <v>138</v>
      </c>
      <c r="AU245" s="275" t="s">
        <v>87</v>
      </c>
      <c r="AV245" s="14" t="s">
        <v>136</v>
      </c>
      <c r="AW245" s="14" t="s">
        <v>34</v>
      </c>
      <c r="AX245" s="14" t="s">
        <v>85</v>
      </c>
      <c r="AY245" s="275" t="s">
        <v>129</v>
      </c>
    </row>
    <row r="246" s="1" customFormat="1" ht="24" customHeight="1">
      <c r="B246" s="37"/>
      <c r="C246" s="230" t="s">
        <v>275</v>
      </c>
      <c r="D246" s="230" t="s">
        <v>131</v>
      </c>
      <c r="E246" s="231" t="s">
        <v>270</v>
      </c>
      <c r="F246" s="232" t="s">
        <v>271</v>
      </c>
      <c r="G246" s="233" t="s">
        <v>230</v>
      </c>
      <c r="H246" s="234">
        <v>69.700000000000003</v>
      </c>
      <c r="I246" s="235"/>
      <c r="J246" s="236">
        <f>ROUND(I246*H246,2)</f>
        <v>0</v>
      </c>
      <c r="K246" s="232" t="s">
        <v>135</v>
      </c>
      <c r="L246" s="42"/>
      <c r="M246" s="237" t="s">
        <v>1</v>
      </c>
      <c r="N246" s="238" t="s">
        <v>43</v>
      </c>
      <c r="O246" s="85"/>
      <c r="P246" s="239">
        <f>O246*H246</f>
        <v>0</v>
      </c>
      <c r="Q246" s="239">
        <v>0</v>
      </c>
      <c r="R246" s="239">
        <f>Q246*H246</f>
        <v>0</v>
      </c>
      <c r="S246" s="239">
        <v>0</v>
      </c>
      <c r="T246" s="240">
        <f>S246*H246</f>
        <v>0</v>
      </c>
      <c r="AR246" s="241" t="s">
        <v>136</v>
      </c>
      <c r="AT246" s="241" t="s">
        <v>131</v>
      </c>
      <c r="AU246" s="241" t="s">
        <v>87</v>
      </c>
      <c r="AY246" s="16" t="s">
        <v>129</v>
      </c>
      <c r="BE246" s="242">
        <f>IF(N246="základní",J246,0)</f>
        <v>0</v>
      </c>
      <c r="BF246" s="242">
        <f>IF(N246="snížená",J246,0)</f>
        <v>0</v>
      </c>
      <c r="BG246" s="242">
        <f>IF(N246="zákl. přenesená",J246,0)</f>
        <v>0</v>
      </c>
      <c r="BH246" s="242">
        <f>IF(N246="sníž. přenesená",J246,0)</f>
        <v>0</v>
      </c>
      <c r="BI246" s="242">
        <f>IF(N246="nulová",J246,0)</f>
        <v>0</v>
      </c>
      <c r="BJ246" s="16" t="s">
        <v>85</v>
      </c>
      <c r="BK246" s="242">
        <f>ROUND(I246*H246,2)</f>
        <v>0</v>
      </c>
      <c r="BL246" s="16" t="s">
        <v>136</v>
      </c>
      <c r="BM246" s="241" t="s">
        <v>276</v>
      </c>
    </row>
    <row r="247" s="12" customFormat="1">
      <c r="B247" s="243"/>
      <c r="C247" s="244"/>
      <c r="D247" s="245" t="s">
        <v>138</v>
      </c>
      <c r="E247" s="246" t="s">
        <v>1</v>
      </c>
      <c r="F247" s="247" t="s">
        <v>250</v>
      </c>
      <c r="G247" s="244"/>
      <c r="H247" s="246" t="s">
        <v>1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AT247" s="253" t="s">
        <v>138</v>
      </c>
      <c r="AU247" s="253" t="s">
        <v>87</v>
      </c>
      <c r="AV247" s="12" t="s">
        <v>85</v>
      </c>
      <c r="AW247" s="12" t="s">
        <v>34</v>
      </c>
      <c r="AX247" s="12" t="s">
        <v>78</v>
      </c>
      <c r="AY247" s="253" t="s">
        <v>129</v>
      </c>
    </row>
    <row r="248" s="13" customFormat="1">
      <c r="B248" s="254"/>
      <c r="C248" s="255"/>
      <c r="D248" s="245" t="s">
        <v>138</v>
      </c>
      <c r="E248" s="256" t="s">
        <v>1</v>
      </c>
      <c r="F248" s="257" t="s">
        <v>251</v>
      </c>
      <c r="G248" s="255"/>
      <c r="H248" s="258">
        <v>69.700000000000003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AT248" s="264" t="s">
        <v>138</v>
      </c>
      <c r="AU248" s="264" t="s">
        <v>87</v>
      </c>
      <c r="AV248" s="13" t="s">
        <v>87</v>
      </c>
      <c r="AW248" s="13" t="s">
        <v>34</v>
      </c>
      <c r="AX248" s="13" t="s">
        <v>78</v>
      </c>
      <c r="AY248" s="264" t="s">
        <v>129</v>
      </c>
    </row>
    <row r="249" s="14" customFormat="1">
      <c r="B249" s="265"/>
      <c r="C249" s="266"/>
      <c r="D249" s="245" t="s">
        <v>138</v>
      </c>
      <c r="E249" s="267" t="s">
        <v>1</v>
      </c>
      <c r="F249" s="268" t="s">
        <v>141</v>
      </c>
      <c r="G249" s="266"/>
      <c r="H249" s="269">
        <v>69.700000000000003</v>
      </c>
      <c r="I249" s="270"/>
      <c r="J249" s="266"/>
      <c r="K249" s="266"/>
      <c r="L249" s="271"/>
      <c r="M249" s="272"/>
      <c r="N249" s="273"/>
      <c r="O249" s="273"/>
      <c r="P249" s="273"/>
      <c r="Q249" s="273"/>
      <c r="R249" s="273"/>
      <c r="S249" s="273"/>
      <c r="T249" s="274"/>
      <c r="AT249" s="275" t="s">
        <v>138</v>
      </c>
      <c r="AU249" s="275" t="s">
        <v>87</v>
      </c>
      <c r="AV249" s="14" t="s">
        <v>136</v>
      </c>
      <c r="AW249" s="14" t="s">
        <v>34</v>
      </c>
      <c r="AX249" s="14" t="s">
        <v>85</v>
      </c>
      <c r="AY249" s="275" t="s">
        <v>129</v>
      </c>
    </row>
    <row r="250" s="1" customFormat="1" ht="24" customHeight="1">
      <c r="B250" s="37"/>
      <c r="C250" s="230" t="s">
        <v>153</v>
      </c>
      <c r="D250" s="230" t="s">
        <v>131</v>
      </c>
      <c r="E250" s="231" t="s">
        <v>277</v>
      </c>
      <c r="F250" s="232" t="s">
        <v>278</v>
      </c>
      <c r="G250" s="233" t="s">
        <v>230</v>
      </c>
      <c r="H250" s="234">
        <v>83.305999999999997</v>
      </c>
      <c r="I250" s="235"/>
      <c r="J250" s="236">
        <f>ROUND(I250*H250,2)</f>
        <v>0</v>
      </c>
      <c r="K250" s="232" t="s">
        <v>135</v>
      </c>
      <c r="L250" s="42"/>
      <c r="M250" s="237" t="s">
        <v>1</v>
      </c>
      <c r="N250" s="238" t="s">
        <v>43</v>
      </c>
      <c r="O250" s="85"/>
      <c r="P250" s="239">
        <f>O250*H250</f>
        <v>0</v>
      </c>
      <c r="Q250" s="239">
        <v>0</v>
      </c>
      <c r="R250" s="239">
        <f>Q250*H250</f>
        <v>0</v>
      </c>
      <c r="S250" s="239">
        <v>0</v>
      </c>
      <c r="T250" s="240">
        <f>S250*H250</f>
        <v>0</v>
      </c>
      <c r="AR250" s="241" t="s">
        <v>136</v>
      </c>
      <c r="AT250" s="241" t="s">
        <v>131</v>
      </c>
      <c r="AU250" s="241" t="s">
        <v>87</v>
      </c>
      <c r="AY250" s="16" t="s">
        <v>129</v>
      </c>
      <c r="BE250" s="242">
        <f>IF(N250="základní",J250,0)</f>
        <v>0</v>
      </c>
      <c r="BF250" s="242">
        <f>IF(N250="snížená",J250,0)</f>
        <v>0</v>
      </c>
      <c r="BG250" s="242">
        <f>IF(N250="zákl. přenesená",J250,0)</f>
        <v>0</v>
      </c>
      <c r="BH250" s="242">
        <f>IF(N250="sníž. přenesená",J250,0)</f>
        <v>0</v>
      </c>
      <c r="BI250" s="242">
        <f>IF(N250="nulová",J250,0)</f>
        <v>0</v>
      </c>
      <c r="BJ250" s="16" t="s">
        <v>85</v>
      </c>
      <c r="BK250" s="242">
        <f>ROUND(I250*H250,2)</f>
        <v>0</v>
      </c>
      <c r="BL250" s="16" t="s">
        <v>136</v>
      </c>
      <c r="BM250" s="241" t="s">
        <v>279</v>
      </c>
    </row>
    <row r="251" s="12" customFormat="1">
      <c r="B251" s="243"/>
      <c r="C251" s="244"/>
      <c r="D251" s="245" t="s">
        <v>138</v>
      </c>
      <c r="E251" s="246" t="s">
        <v>1</v>
      </c>
      <c r="F251" s="247" t="s">
        <v>232</v>
      </c>
      <c r="G251" s="244"/>
      <c r="H251" s="246" t="s">
        <v>1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AT251" s="253" t="s">
        <v>138</v>
      </c>
      <c r="AU251" s="253" t="s">
        <v>87</v>
      </c>
      <c r="AV251" s="12" t="s">
        <v>85</v>
      </c>
      <c r="AW251" s="12" t="s">
        <v>34</v>
      </c>
      <c r="AX251" s="12" t="s">
        <v>78</v>
      </c>
      <c r="AY251" s="253" t="s">
        <v>129</v>
      </c>
    </row>
    <row r="252" s="13" customFormat="1">
      <c r="B252" s="254"/>
      <c r="C252" s="255"/>
      <c r="D252" s="245" t="s">
        <v>138</v>
      </c>
      <c r="E252" s="256" t="s">
        <v>1</v>
      </c>
      <c r="F252" s="257" t="s">
        <v>233</v>
      </c>
      <c r="G252" s="255"/>
      <c r="H252" s="258">
        <v>83.305999999999997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AT252" s="264" t="s">
        <v>138</v>
      </c>
      <c r="AU252" s="264" t="s">
        <v>87</v>
      </c>
      <c r="AV252" s="13" t="s">
        <v>87</v>
      </c>
      <c r="AW252" s="13" t="s">
        <v>34</v>
      </c>
      <c r="AX252" s="13" t="s">
        <v>78</v>
      </c>
      <c r="AY252" s="264" t="s">
        <v>129</v>
      </c>
    </row>
    <row r="253" s="14" customFormat="1">
      <c r="B253" s="265"/>
      <c r="C253" s="266"/>
      <c r="D253" s="245" t="s">
        <v>138</v>
      </c>
      <c r="E253" s="267" t="s">
        <v>1</v>
      </c>
      <c r="F253" s="268" t="s">
        <v>141</v>
      </c>
      <c r="G253" s="266"/>
      <c r="H253" s="269">
        <v>83.305999999999997</v>
      </c>
      <c r="I253" s="270"/>
      <c r="J253" s="266"/>
      <c r="K253" s="266"/>
      <c r="L253" s="271"/>
      <c r="M253" s="272"/>
      <c r="N253" s="273"/>
      <c r="O253" s="273"/>
      <c r="P253" s="273"/>
      <c r="Q253" s="273"/>
      <c r="R253" s="273"/>
      <c r="S253" s="273"/>
      <c r="T253" s="274"/>
      <c r="AT253" s="275" t="s">
        <v>138</v>
      </c>
      <c r="AU253" s="275" t="s">
        <v>87</v>
      </c>
      <c r="AV253" s="14" t="s">
        <v>136</v>
      </c>
      <c r="AW253" s="14" t="s">
        <v>34</v>
      </c>
      <c r="AX253" s="14" t="s">
        <v>85</v>
      </c>
      <c r="AY253" s="275" t="s">
        <v>129</v>
      </c>
    </row>
    <row r="254" s="1" customFormat="1" ht="24" customHeight="1">
      <c r="B254" s="37"/>
      <c r="C254" s="230" t="s">
        <v>280</v>
      </c>
      <c r="D254" s="230" t="s">
        <v>131</v>
      </c>
      <c r="E254" s="231" t="s">
        <v>281</v>
      </c>
      <c r="F254" s="232" t="s">
        <v>282</v>
      </c>
      <c r="G254" s="233" t="s">
        <v>230</v>
      </c>
      <c r="H254" s="234">
        <v>55.439999999999998</v>
      </c>
      <c r="I254" s="235"/>
      <c r="J254" s="236">
        <f>ROUND(I254*H254,2)</f>
        <v>0</v>
      </c>
      <c r="K254" s="232" t="s">
        <v>135</v>
      </c>
      <c r="L254" s="42"/>
      <c r="M254" s="237" t="s">
        <v>1</v>
      </c>
      <c r="N254" s="238" t="s">
        <v>43</v>
      </c>
      <c r="O254" s="85"/>
      <c r="P254" s="239">
        <f>O254*H254</f>
        <v>0</v>
      </c>
      <c r="Q254" s="239">
        <v>0</v>
      </c>
      <c r="R254" s="239">
        <f>Q254*H254</f>
        <v>0</v>
      </c>
      <c r="S254" s="239">
        <v>0</v>
      </c>
      <c r="T254" s="240">
        <f>S254*H254</f>
        <v>0</v>
      </c>
      <c r="AR254" s="241" t="s">
        <v>136</v>
      </c>
      <c r="AT254" s="241" t="s">
        <v>131</v>
      </c>
      <c r="AU254" s="241" t="s">
        <v>87</v>
      </c>
      <c r="AY254" s="16" t="s">
        <v>129</v>
      </c>
      <c r="BE254" s="242">
        <f>IF(N254="základní",J254,0)</f>
        <v>0</v>
      </c>
      <c r="BF254" s="242">
        <f>IF(N254="snížená",J254,0)</f>
        <v>0</v>
      </c>
      <c r="BG254" s="242">
        <f>IF(N254="zákl. přenesená",J254,0)</f>
        <v>0</v>
      </c>
      <c r="BH254" s="242">
        <f>IF(N254="sníž. přenesená",J254,0)</f>
        <v>0</v>
      </c>
      <c r="BI254" s="242">
        <f>IF(N254="nulová",J254,0)</f>
        <v>0</v>
      </c>
      <c r="BJ254" s="16" t="s">
        <v>85</v>
      </c>
      <c r="BK254" s="242">
        <f>ROUND(I254*H254,2)</f>
        <v>0</v>
      </c>
      <c r="BL254" s="16" t="s">
        <v>136</v>
      </c>
      <c r="BM254" s="241" t="s">
        <v>283</v>
      </c>
    </row>
    <row r="255" s="12" customFormat="1">
      <c r="B255" s="243"/>
      <c r="C255" s="244"/>
      <c r="D255" s="245" t="s">
        <v>138</v>
      </c>
      <c r="E255" s="246" t="s">
        <v>1</v>
      </c>
      <c r="F255" s="247" t="s">
        <v>235</v>
      </c>
      <c r="G255" s="244"/>
      <c r="H255" s="246" t="s">
        <v>1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AT255" s="253" t="s">
        <v>138</v>
      </c>
      <c r="AU255" s="253" t="s">
        <v>87</v>
      </c>
      <c r="AV255" s="12" t="s">
        <v>85</v>
      </c>
      <c r="AW255" s="12" t="s">
        <v>34</v>
      </c>
      <c r="AX255" s="12" t="s">
        <v>78</v>
      </c>
      <c r="AY255" s="253" t="s">
        <v>129</v>
      </c>
    </row>
    <row r="256" s="13" customFormat="1">
      <c r="B256" s="254"/>
      <c r="C256" s="255"/>
      <c r="D256" s="245" t="s">
        <v>138</v>
      </c>
      <c r="E256" s="256" t="s">
        <v>1</v>
      </c>
      <c r="F256" s="257" t="s">
        <v>284</v>
      </c>
      <c r="G256" s="255"/>
      <c r="H256" s="258">
        <v>55.439999999999998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AT256" s="264" t="s">
        <v>138</v>
      </c>
      <c r="AU256" s="264" t="s">
        <v>87</v>
      </c>
      <c r="AV256" s="13" t="s">
        <v>87</v>
      </c>
      <c r="AW256" s="13" t="s">
        <v>34</v>
      </c>
      <c r="AX256" s="13" t="s">
        <v>78</v>
      </c>
      <c r="AY256" s="264" t="s">
        <v>129</v>
      </c>
    </row>
    <row r="257" s="14" customFormat="1">
      <c r="B257" s="265"/>
      <c r="C257" s="266"/>
      <c r="D257" s="245" t="s">
        <v>138</v>
      </c>
      <c r="E257" s="267" t="s">
        <v>1</v>
      </c>
      <c r="F257" s="268" t="s">
        <v>141</v>
      </c>
      <c r="G257" s="266"/>
      <c r="H257" s="269">
        <v>55.439999999999998</v>
      </c>
      <c r="I257" s="270"/>
      <c r="J257" s="266"/>
      <c r="K257" s="266"/>
      <c r="L257" s="271"/>
      <c r="M257" s="272"/>
      <c r="N257" s="273"/>
      <c r="O257" s="273"/>
      <c r="P257" s="273"/>
      <c r="Q257" s="273"/>
      <c r="R257" s="273"/>
      <c r="S257" s="273"/>
      <c r="T257" s="274"/>
      <c r="AT257" s="275" t="s">
        <v>138</v>
      </c>
      <c r="AU257" s="275" t="s">
        <v>87</v>
      </c>
      <c r="AV257" s="14" t="s">
        <v>136</v>
      </c>
      <c r="AW257" s="14" t="s">
        <v>34</v>
      </c>
      <c r="AX257" s="14" t="s">
        <v>85</v>
      </c>
      <c r="AY257" s="275" t="s">
        <v>129</v>
      </c>
    </row>
    <row r="258" s="11" customFormat="1" ht="22.8" customHeight="1">
      <c r="B258" s="214"/>
      <c r="C258" s="215"/>
      <c r="D258" s="216" t="s">
        <v>77</v>
      </c>
      <c r="E258" s="228" t="s">
        <v>285</v>
      </c>
      <c r="F258" s="228" t="s">
        <v>286</v>
      </c>
      <c r="G258" s="215"/>
      <c r="H258" s="215"/>
      <c r="I258" s="218"/>
      <c r="J258" s="229">
        <f>BK258</f>
        <v>0</v>
      </c>
      <c r="K258" s="215"/>
      <c r="L258" s="220"/>
      <c r="M258" s="221"/>
      <c r="N258" s="222"/>
      <c r="O258" s="222"/>
      <c r="P258" s="223">
        <f>SUM(P259:P260)</f>
        <v>0</v>
      </c>
      <c r="Q258" s="222"/>
      <c r="R258" s="223">
        <f>SUM(R259:R260)</f>
        <v>0</v>
      </c>
      <c r="S258" s="222"/>
      <c r="T258" s="224">
        <f>SUM(T259:T260)</f>
        <v>0</v>
      </c>
      <c r="AR258" s="225" t="s">
        <v>85</v>
      </c>
      <c r="AT258" s="226" t="s">
        <v>77</v>
      </c>
      <c r="AU258" s="226" t="s">
        <v>85</v>
      </c>
      <c r="AY258" s="225" t="s">
        <v>129</v>
      </c>
      <c r="BK258" s="227">
        <f>SUM(BK259:BK260)</f>
        <v>0</v>
      </c>
    </row>
    <row r="259" s="1" customFormat="1" ht="24" customHeight="1">
      <c r="B259" s="37"/>
      <c r="C259" s="230" t="s">
        <v>287</v>
      </c>
      <c r="D259" s="230" t="s">
        <v>131</v>
      </c>
      <c r="E259" s="231" t="s">
        <v>288</v>
      </c>
      <c r="F259" s="232" t="s">
        <v>289</v>
      </c>
      <c r="G259" s="233" t="s">
        <v>230</v>
      </c>
      <c r="H259" s="234">
        <v>0.031</v>
      </c>
      <c r="I259" s="235"/>
      <c r="J259" s="236">
        <f>ROUND(I259*H259,2)</f>
        <v>0</v>
      </c>
      <c r="K259" s="232" t="s">
        <v>135</v>
      </c>
      <c r="L259" s="42"/>
      <c r="M259" s="237" t="s">
        <v>1</v>
      </c>
      <c r="N259" s="238" t="s">
        <v>43</v>
      </c>
      <c r="O259" s="85"/>
      <c r="P259" s="239">
        <f>O259*H259</f>
        <v>0</v>
      </c>
      <c r="Q259" s="239">
        <v>0</v>
      </c>
      <c r="R259" s="239">
        <f>Q259*H259</f>
        <v>0</v>
      </c>
      <c r="S259" s="239">
        <v>0</v>
      </c>
      <c r="T259" s="240">
        <f>S259*H259</f>
        <v>0</v>
      </c>
      <c r="AR259" s="241" t="s">
        <v>136</v>
      </c>
      <c r="AT259" s="241" t="s">
        <v>131</v>
      </c>
      <c r="AU259" s="241" t="s">
        <v>87</v>
      </c>
      <c r="AY259" s="16" t="s">
        <v>129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6" t="s">
        <v>85</v>
      </c>
      <c r="BK259" s="242">
        <f>ROUND(I259*H259,2)</f>
        <v>0</v>
      </c>
      <c r="BL259" s="16" t="s">
        <v>136</v>
      </c>
      <c r="BM259" s="241" t="s">
        <v>290</v>
      </c>
    </row>
    <row r="260" s="1" customFormat="1" ht="24" customHeight="1">
      <c r="B260" s="37"/>
      <c r="C260" s="230" t="s">
        <v>291</v>
      </c>
      <c r="D260" s="230" t="s">
        <v>131</v>
      </c>
      <c r="E260" s="231" t="s">
        <v>292</v>
      </c>
      <c r="F260" s="232" t="s">
        <v>293</v>
      </c>
      <c r="G260" s="233" t="s">
        <v>230</v>
      </c>
      <c r="H260" s="234">
        <v>0.031</v>
      </c>
      <c r="I260" s="235"/>
      <c r="J260" s="236">
        <f>ROUND(I260*H260,2)</f>
        <v>0</v>
      </c>
      <c r="K260" s="232" t="s">
        <v>135</v>
      </c>
      <c r="L260" s="42"/>
      <c r="M260" s="276" t="s">
        <v>1</v>
      </c>
      <c r="N260" s="277" t="s">
        <v>43</v>
      </c>
      <c r="O260" s="278"/>
      <c r="P260" s="279">
        <f>O260*H260</f>
        <v>0</v>
      </c>
      <c r="Q260" s="279">
        <v>0</v>
      </c>
      <c r="R260" s="279">
        <f>Q260*H260</f>
        <v>0</v>
      </c>
      <c r="S260" s="279">
        <v>0</v>
      </c>
      <c r="T260" s="280">
        <f>S260*H260</f>
        <v>0</v>
      </c>
      <c r="AR260" s="241" t="s">
        <v>136</v>
      </c>
      <c r="AT260" s="241" t="s">
        <v>131</v>
      </c>
      <c r="AU260" s="241" t="s">
        <v>87</v>
      </c>
      <c r="AY260" s="16" t="s">
        <v>129</v>
      </c>
      <c r="BE260" s="242">
        <f>IF(N260="základní",J260,0)</f>
        <v>0</v>
      </c>
      <c r="BF260" s="242">
        <f>IF(N260="snížená",J260,0)</f>
        <v>0</v>
      </c>
      <c r="BG260" s="242">
        <f>IF(N260="zákl. přenesená",J260,0)</f>
        <v>0</v>
      </c>
      <c r="BH260" s="242">
        <f>IF(N260="sníž. přenesená",J260,0)</f>
        <v>0</v>
      </c>
      <c r="BI260" s="242">
        <f>IF(N260="nulová",J260,0)</f>
        <v>0</v>
      </c>
      <c r="BJ260" s="16" t="s">
        <v>85</v>
      </c>
      <c r="BK260" s="242">
        <f>ROUND(I260*H260,2)</f>
        <v>0</v>
      </c>
      <c r="BL260" s="16" t="s">
        <v>136</v>
      </c>
      <c r="BM260" s="241" t="s">
        <v>294</v>
      </c>
    </row>
    <row r="261" s="1" customFormat="1" ht="6.96" customHeight="1">
      <c r="B261" s="60"/>
      <c r="C261" s="61"/>
      <c r="D261" s="61"/>
      <c r="E261" s="61"/>
      <c r="F261" s="61"/>
      <c r="G261" s="61"/>
      <c r="H261" s="61"/>
      <c r="I261" s="181"/>
      <c r="J261" s="61"/>
      <c r="K261" s="61"/>
      <c r="L261" s="42"/>
    </row>
  </sheetData>
  <sheetProtection sheet="1" autoFilter="0" formatColumns="0" formatRows="0" objects="1" scenarios="1" spinCount="100000" saltValue="FnyoJFhthWqQP7Ujvms/EEOezzTuFh0n42Mw4yWTzeooY95gN1INDTWWnnmrNYTp4eQ/QoTMOF+zZy7u73cwSw==" hashValue="Mg6dAW/H5hHexSj55LvBbI+8CHw9V89349aRGjjMy/0tiKszgCU3ZDgw41T+dSdmuFWXv2Gbnk5iFhSpQ5EhGg==" algorithmName="SHA-512" password="CC35"/>
  <autoFilter ref="C124:K26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95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87</v>
      </c>
    </row>
    <row r="4" ht="24.96" customHeight="1">
      <c r="B4" s="19"/>
      <c r="D4" s="144" t="s">
        <v>99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 xml:space="preserve">Rychnov nad  Kněžnou, úprava příjezdu k objektu ZŠ u zimního stadionu</v>
      </c>
      <c r="F7" s="146"/>
      <c r="G7" s="146"/>
      <c r="H7" s="146"/>
      <c r="L7" s="19"/>
    </row>
    <row r="8" ht="12" customHeight="1">
      <c r="B8" s="19"/>
      <c r="D8" s="146" t="s">
        <v>100</v>
      </c>
      <c r="L8" s="19"/>
    </row>
    <row r="9" s="1" customFormat="1" ht="16.5" customHeight="1">
      <c r="B9" s="42"/>
      <c r="E9" s="147" t="s">
        <v>101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102</v>
      </c>
      <c r="I10" s="148"/>
      <c r="L10" s="42"/>
    </row>
    <row r="11" s="1" customFormat="1" ht="36.96" customHeight="1">
      <c r="B11" s="42"/>
      <c r="E11" s="149" t="s">
        <v>295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stavby'!AN8</f>
        <v>22. 10. 2019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26</v>
      </c>
      <c r="I16" s="150" t="s">
        <v>27</v>
      </c>
      <c r="J16" s="135" t="str">
        <f>IF('Rekapitulace stavby'!AN10="","",'Rekapitulace stavby'!AN10)</f>
        <v/>
      </c>
      <c r="L16" s="42"/>
    </row>
    <row r="17" s="1" customFormat="1" ht="18" customHeight="1">
      <c r="B17" s="42"/>
      <c r="E17" s="135" t="str">
        <f>IF('Rekapitulace stavby'!E11="","",'Rekapitulace stavby'!E11)</f>
        <v xml:space="preserve"> </v>
      </c>
      <c r="I17" s="150" t="s">
        <v>29</v>
      </c>
      <c r="J17" s="135" t="str">
        <f>IF('Rekapitulace stavby'!AN11="","",'Rekapitulace stavby'!AN11)</f>
        <v/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30</v>
      </c>
      <c r="I19" s="150" t="s">
        <v>27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29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32</v>
      </c>
      <c r="I22" s="150" t="s">
        <v>27</v>
      </c>
      <c r="J22" s="135" t="s">
        <v>1</v>
      </c>
      <c r="L22" s="42"/>
    </row>
    <row r="23" s="1" customFormat="1" ht="18" customHeight="1">
      <c r="B23" s="42"/>
      <c r="E23" s="135" t="s">
        <v>33</v>
      </c>
      <c r="I23" s="150" t="s">
        <v>29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35</v>
      </c>
      <c r="I25" s="150" t="s">
        <v>27</v>
      </c>
      <c r="J25" s="135" t="s">
        <v>1</v>
      </c>
      <c r="L25" s="42"/>
    </row>
    <row r="26" s="1" customFormat="1" ht="18" customHeight="1">
      <c r="B26" s="42"/>
      <c r="E26" s="135" t="s">
        <v>36</v>
      </c>
      <c r="I26" s="150" t="s">
        <v>29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37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38</v>
      </c>
      <c r="I32" s="148"/>
      <c r="J32" s="157">
        <f>ROUND(J127,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40</v>
      </c>
      <c r="I34" s="159" t="s">
        <v>39</v>
      </c>
      <c r="J34" s="158" t="s">
        <v>41</v>
      </c>
      <c r="L34" s="42"/>
    </row>
    <row r="35" s="1" customFormat="1" ht="14.4" customHeight="1">
      <c r="B35" s="42"/>
      <c r="D35" s="160" t="s">
        <v>42</v>
      </c>
      <c r="E35" s="146" t="s">
        <v>43</v>
      </c>
      <c r="F35" s="161">
        <f>ROUND((SUM(BE127:BE467)),  2)</f>
        <v>0</v>
      </c>
      <c r="I35" s="162">
        <v>0.20999999999999999</v>
      </c>
      <c r="J35" s="161">
        <f>ROUND(((SUM(BE127:BE467))*I35),  2)</f>
        <v>0</v>
      </c>
      <c r="L35" s="42"/>
    </row>
    <row r="36" s="1" customFormat="1" ht="14.4" customHeight="1">
      <c r="B36" s="42"/>
      <c r="E36" s="146" t="s">
        <v>44</v>
      </c>
      <c r="F36" s="161">
        <f>ROUND((SUM(BF127:BF467)),  2)</f>
        <v>0</v>
      </c>
      <c r="I36" s="162">
        <v>0.14999999999999999</v>
      </c>
      <c r="J36" s="161">
        <f>ROUND(((SUM(BF127:BF467))*I36),  2)</f>
        <v>0</v>
      </c>
      <c r="L36" s="42"/>
    </row>
    <row r="37" hidden="1" s="1" customFormat="1" ht="14.4" customHeight="1">
      <c r="B37" s="42"/>
      <c r="E37" s="146" t="s">
        <v>45</v>
      </c>
      <c r="F37" s="161">
        <f>ROUND((SUM(BG127:BG467)),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46</v>
      </c>
      <c r="F38" s="161">
        <f>ROUND((SUM(BH127:BH467)),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47</v>
      </c>
      <c r="F39" s="161">
        <f>ROUND((SUM(BI127:BI467)),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51</v>
      </c>
      <c r="E50" s="172"/>
      <c r="F50" s="172"/>
      <c r="G50" s="171" t="s">
        <v>52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53</v>
      </c>
      <c r="E61" s="175"/>
      <c r="F61" s="176" t="s">
        <v>54</v>
      </c>
      <c r="G61" s="174" t="s">
        <v>53</v>
      </c>
      <c r="H61" s="175"/>
      <c r="I61" s="177"/>
      <c r="J61" s="178" t="s">
        <v>54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55</v>
      </c>
      <c r="E65" s="172"/>
      <c r="F65" s="172"/>
      <c r="G65" s="171" t="s">
        <v>56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53</v>
      </c>
      <c r="E76" s="175"/>
      <c r="F76" s="176" t="s">
        <v>54</v>
      </c>
      <c r="G76" s="174" t="s">
        <v>53</v>
      </c>
      <c r="H76" s="175"/>
      <c r="I76" s="177"/>
      <c r="J76" s="178" t="s">
        <v>54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104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 xml:space="preserve">Rychnov nad  Kněžnou, úprava příjezdu k objektu ZŠ u zimního stadionu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100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101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102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b - návrh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22</v>
      </c>
      <c r="D91" s="38"/>
      <c r="E91" s="38"/>
      <c r="F91" s="26" t="str">
        <f>F14</f>
        <v>Rychnov nad Kněžnou</v>
      </c>
      <c r="G91" s="38"/>
      <c r="H91" s="38"/>
      <c r="I91" s="150" t="s">
        <v>24</v>
      </c>
      <c r="J91" s="73" t="str">
        <f>IF(J14="","",J14)</f>
        <v>22. 10. 2019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27.9" customHeight="1">
      <c r="B93" s="37"/>
      <c r="C93" s="31" t="s">
        <v>26</v>
      </c>
      <c r="D93" s="38"/>
      <c r="E93" s="38"/>
      <c r="F93" s="26" t="str">
        <f>E17</f>
        <v xml:space="preserve"> </v>
      </c>
      <c r="G93" s="38"/>
      <c r="H93" s="38"/>
      <c r="I93" s="150" t="s">
        <v>32</v>
      </c>
      <c r="J93" s="35" t="str">
        <f>E23</f>
        <v>VIAPROJEKT s.r.o. HK</v>
      </c>
      <c r="K93" s="38"/>
      <c r="L93" s="42"/>
    </row>
    <row r="94" s="1" customFormat="1" ht="15.15" customHeight="1">
      <c r="B94" s="37"/>
      <c r="C94" s="31" t="s">
        <v>30</v>
      </c>
      <c r="D94" s="38"/>
      <c r="E94" s="38"/>
      <c r="F94" s="26" t="str">
        <f>IF(E20="","",E20)</f>
        <v>Vyplň údaj</v>
      </c>
      <c r="G94" s="38"/>
      <c r="H94" s="38"/>
      <c r="I94" s="150" t="s">
        <v>35</v>
      </c>
      <c r="J94" s="35" t="str">
        <f>E26</f>
        <v>B.Burešová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105</v>
      </c>
      <c r="D96" s="187"/>
      <c r="E96" s="187"/>
      <c r="F96" s="187"/>
      <c r="G96" s="187"/>
      <c r="H96" s="187"/>
      <c r="I96" s="188"/>
      <c r="J96" s="189" t="s">
        <v>106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107</v>
      </c>
      <c r="D98" s="38"/>
      <c r="E98" s="38"/>
      <c r="F98" s="38"/>
      <c r="G98" s="38"/>
      <c r="H98" s="38"/>
      <c r="I98" s="148"/>
      <c r="J98" s="104">
        <f>J127</f>
        <v>0</v>
      </c>
      <c r="K98" s="38"/>
      <c r="L98" s="42"/>
      <c r="AU98" s="16" t="s">
        <v>108</v>
      </c>
    </row>
    <row r="99" s="8" customFormat="1" ht="24.96" customHeight="1">
      <c r="B99" s="191"/>
      <c r="C99" s="192"/>
      <c r="D99" s="193" t="s">
        <v>109</v>
      </c>
      <c r="E99" s="194"/>
      <c r="F99" s="194"/>
      <c r="G99" s="194"/>
      <c r="H99" s="194"/>
      <c r="I99" s="195"/>
      <c r="J99" s="196">
        <f>J128</f>
        <v>0</v>
      </c>
      <c r="K99" s="192"/>
      <c r="L99" s="197"/>
    </row>
    <row r="100" s="9" customFormat="1" ht="19.92" customHeight="1">
      <c r="B100" s="198"/>
      <c r="C100" s="127"/>
      <c r="D100" s="199" t="s">
        <v>110</v>
      </c>
      <c r="E100" s="200"/>
      <c r="F100" s="200"/>
      <c r="G100" s="200"/>
      <c r="H100" s="200"/>
      <c r="I100" s="201"/>
      <c r="J100" s="202">
        <f>J129</f>
        <v>0</v>
      </c>
      <c r="K100" s="127"/>
      <c r="L100" s="203"/>
    </row>
    <row r="101" s="9" customFormat="1" ht="19.92" customHeight="1">
      <c r="B101" s="198"/>
      <c r="C101" s="127"/>
      <c r="D101" s="199" t="s">
        <v>296</v>
      </c>
      <c r="E101" s="200"/>
      <c r="F101" s="200"/>
      <c r="G101" s="200"/>
      <c r="H101" s="200"/>
      <c r="I101" s="201"/>
      <c r="J101" s="202">
        <f>J230</f>
        <v>0</v>
      </c>
      <c r="K101" s="127"/>
      <c r="L101" s="203"/>
    </row>
    <row r="102" s="9" customFormat="1" ht="19.92" customHeight="1">
      <c r="B102" s="198"/>
      <c r="C102" s="127"/>
      <c r="D102" s="199" t="s">
        <v>297</v>
      </c>
      <c r="E102" s="200"/>
      <c r="F102" s="200"/>
      <c r="G102" s="200"/>
      <c r="H102" s="200"/>
      <c r="I102" s="201"/>
      <c r="J102" s="202">
        <f>J307</f>
        <v>0</v>
      </c>
      <c r="K102" s="127"/>
      <c r="L102" s="203"/>
    </row>
    <row r="103" s="9" customFormat="1" ht="19.92" customHeight="1">
      <c r="B103" s="198"/>
      <c r="C103" s="127"/>
      <c r="D103" s="199" t="s">
        <v>111</v>
      </c>
      <c r="E103" s="200"/>
      <c r="F103" s="200"/>
      <c r="G103" s="200"/>
      <c r="H103" s="200"/>
      <c r="I103" s="201"/>
      <c r="J103" s="202">
        <f>J347</f>
        <v>0</v>
      </c>
      <c r="K103" s="127"/>
      <c r="L103" s="203"/>
    </row>
    <row r="104" s="9" customFormat="1" ht="19.92" customHeight="1">
      <c r="B104" s="198"/>
      <c r="C104" s="127"/>
      <c r="D104" s="199" t="s">
        <v>112</v>
      </c>
      <c r="E104" s="200"/>
      <c r="F104" s="200"/>
      <c r="G104" s="200"/>
      <c r="H104" s="200"/>
      <c r="I104" s="201"/>
      <c r="J104" s="202">
        <f>J452</f>
        <v>0</v>
      </c>
      <c r="K104" s="127"/>
      <c r="L104" s="203"/>
    </row>
    <row r="105" s="9" customFormat="1" ht="19.92" customHeight="1">
      <c r="B105" s="198"/>
      <c r="C105" s="127"/>
      <c r="D105" s="199" t="s">
        <v>113</v>
      </c>
      <c r="E105" s="200"/>
      <c r="F105" s="200"/>
      <c r="G105" s="200"/>
      <c r="H105" s="200"/>
      <c r="I105" s="201"/>
      <c r="J105" s="202">
        <f>J465</f>
        <v>0</v>
      </c>
      <c r="K105" s="127"/>
      <c r="L105" s="203"/>
    </row>
    <row r="106" s="1" customFormat="1" ht="21.84" customHeight="1">
      <c r="B106" s="37"/>
      <c r="C106" s="38"/>
      <c r="D106" s="38"/>
      <c r="E106" s="38"/>
      <c r="F106" s="38"/>
      <c r="G106" s="38"/>
      <c r="H106" s="38"/>
      <c r="I106" s="148"/>
      <c r="J106" s="38"/>
      <c r="K106" s="38"/>
      <c r="L106" s="42"/>
    </row>
    <row r="107" s="1" customFormat="1" ht="6.96" customHeight="1">
      <c r="B107" s="60"/>
      <c r="C107" s="61"/>
      <c r="D107" s="61"/>
      <c r="E107" s="61"/>
      <c r="F107" s="61"/>
      <c r="G107" s="61"/>
      <c r="H107" s="61"/>
      <c r="I107" s="181"/>
      <c r="J107" s="61"/>
      <c r="K107" s="61"/>
      <c r="L107" s="42"/>
    </row>
    <row r="111" s="1" customFormat="1" ht="6.96" customHeight="1">
      <c r="B111" s="62"/>
      <c r="C111" s="63"/>
      <c r="D111" s="63"/>
      <c r="E111" s="63"/>
      <c r="F111" s="63"/>
      <c r="G111" s="63"/>
      <c r="H111" s="63"/>
      <c r="I111" s="184"/>
      <c r="J111" s="63"/>
      <c r="K111" s="63"/>
      <c r="L111" s="42"/>
    </row>
    <row r="112" s="1" customFormat="1" ht="24.96" customHeight="1">
      <c r="B112" s="37"/>
      <c r="C112" s="22" t="s">
        <v>114</v>
      </c>
      <c r="D112" s="38"/>
      <c r="E112" s="38"/>
      <c r="F112" s="38"/>
      <c r="G112" s="38"/>
      <c r="H112" s="38"/>
      <c r="I112" s="148"/>
      <c r="J112" s="38"/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12" customHeight="1">
      <c r="B114" s="37"/>
      <c r="C114" s="31" t="s">
        <v>16</v>
      </c>
      <c r="D114" s="38"/>
      <c r="E114" s="38"/>
      <c r="F114" s="38"/>
      <c r="G114" s="38"/>
      <c r="H114" s="38"/>
      <c r="I114" s="148"/>
      <c r="J114" s="38"/>
      <c r="K114" s="38"/>
      <c r="L114" s="42"/>
    </row>
    <row r="115" s="1" customFormat="1" ht="16.5" customHeight="1">
      <c r="B115" s="37"/>
      <c r="C115" s="38"/>
      <c r="D115" s="38"/>
      <c r="E115" s="185" t="str">
        <f>E7</f>
        <v xml:space="preserve">Rychnov nad  Kněžnou, úprava příjezdu k objektu ZŠ u zimního stadionu</v>
      </c>
      <c r="F115" s="31"/>
      <c r="G115" s="31"/>
      <c r="H115" s="31"/>
      <c r="I115" s="148"/>
      <c r="J115" s="38"/>
      <c r="K115" s="38"/>
      <c r="L115" s="42"/>
    </row>
    <row r="116" ht="12" customHeight="1">
      <c r="B116" s="20"/>
      <c r="C116" s="31" t="s">
        <v>100</v>
      </c>
      <c r="D116" s="21"/>
      <c r="E116" s="21"/>
      <c r="F116" s="21"/>
      <c r="G116" s="21"/>
      <c r="H116" s="21"/>
      <c r="I116" s="140"/>
      <c r="J116" s="21"/>
      <c r="K116" s="21"/>
      <c r="L116" s="19"/>
    </row>
    <row r="117" s="1" customFormat="1" ht="16.5" customHeight="1">
      <c r="B117" s="37"/>
      <c r="C117" s="38"/>
      <c r="D117" s="38"/>
      <c r="E117" s="185" t="s">
        <v>101</v>
      </c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1" t="s">
        <v>102</v>
      </c>
      <c r="D118" s="38"/>
      <c r="E118" s="38"/>
      <c r="F118" s="38"/>
      <c r="G118" s="38"/>
      <c r="H118" s="38"/>
      <c r="I118" s="148"/>
      <c r="J118" s="38"/>
      <c r="K118" s="38"/>
      <c r="L118" s="42"/>
    </row>
    <row r="119" s="1" customFormat="1" ht="16.5" customHeight="1">
      <c r="B119" s="37"/>
      <c r="C119" s="38"/>
      <c r="D119" s="38"/>
      <c r="E119" s="70" t="str">
        <f>E11</f>
        <v>b - návrh</v>
      </c>
      <c r="F119" s="38"/>
      <c r="G119" s="38"/>
      <c r="H119" s="38"/>
      <c r="I119" s="148"/>
      <c r="J119" s="38"/>
      <c r="K119" s="38"/>
      <c r="L119" s="42"/>
    </row>
    <row r="120" s="1" customFormat="1" ht="6.96" customHeight="1">
      <c r="B120" s="37"/>
      <c r="C120" s="38"/>
      <c r="D120" s="38"/>
      <c r="E120" s="38"/>
      <c r="F120" s="38"/>
      <c r="G120" s="38"/>
      <c r="H120" s="38"/>
      <c r="I120" s="148"/>
      <c r="J120" s="38"/>
      <c r="K120" s="38"/>
      <c r="L120" s="42"/>
    </row>
    <row r="121" s="1" customFormat="1" ht="12" customHeight="1">
      <c r="B121" s="37"/>
      <c r="C121" s="31" t="s">
        <v>22</v>
      </c>
      <c r="D121" s="38"/>
      <c r="E121" s="38"/>
      <c r="F121" s="26" t="str">
        <f>F14</f>
        <v>Rychnov nad Kněžnou</v>
      </c>
      <c r="G121" s="38"/>
      <c r="H121" s="38"/>
      <c r="I121" s="150" t="s">
        <v>24</v>
      </c>
      <c r="J121" s="73" t="str">
        <f>IF(J14="","",J14)</f>
        <v>22. 10. 2019</v>
      </c>
      <c r="K121" s="38"/>
      <c r="L121" s="42"/>
    </row>
    <row r="122" s="1" customFormat="1" ht="6.96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" customFormat="1" ht="27.9" customHeight="1">
      <c r="B123" s="37"/>
      <c r="C123" s="31" t="s">
        <v>26</v>
      </c>
      <c r="D123" s="38"/>
      <c r="E123" s="38"/>
      <c r="F123" s="26" t="str">
        <f>E17</f>
        <v xml:space="preserve"> </v>
      </c>
      <c r="G123" s="38"/>
      <c r="H123" s="38"/>
      <c r="I123" s="150" t="s">
        <v>32</v>
      </c>
      <c r="J123" s="35" t="str">
        <f>E23</f>
        <v>VIAPROJEKT s.r.o. HK</v>
      </c>
      <c r="K123" s="38"/>
      <c r="L123" s="42"/>
    </row>
    <row r="124" s="1" customFormat="1" ht="15.15" customHeight="1">
      <c r="B124" s="37"/>
      <c r="C124" s="31" t="s">
        <v>30</v>
      </c>
      <c r="D124" s="38"/>
      <c r="E124" s="38"/>
      <c r="F124" s="26" t="str">
        <f>IF(E20="","",E20)</f>
        <v>Vyplň údaj</v>
      </c>
      <c r="G124" s="38"/>
      <c r="H124" s="38"/>
      <c r="I124" s="150" t="s">
        <v>35</v>
      </c>
      <c r="J124" s="35" t="str">
        <f>E26</f>
        <v>B.Burešová</v>
      </c>
      <c r="K124" s="38"/>
      <c r="L124" s="42"/>
    </row>
    <row r="125" s="1" customFormat="1" ht="10.32" customHeight="1">
      <c r="B125" s="37"/>
      <c r="C125" s="38"/>
      <c r="D125" s="38"/>
      <c r="E125" s="38"/>
      <c r="F125" s="38"/>
      <c r="G125" s="38"/>
      <c r="H125" s="38"/>
      <c r="I125" s="148"/>
      <c r="J125" s="38"/>
      <c r="K125" s="38"/>
      <c r="L125" s="42"/>
    </row>
    <row r="126" s="10" customFormat="1" ht="29.28" customHeight="1">
      <c r="B126" s="204"/>
      <c r="C126" s="205" t="s">
        <v>115</v>
      </c>
      <c r="D126" s="206" t="s">
        <v>63</v>
      </c>
      <c r="E126" s="206" t="s">
        <v>59</v>
      </c>
      <c r="F126" s="206" t="s">
        <v>60</v>
      </c>
      <c r="G126" s="206" t="s">
        <v>116</v>
      </c>
      <c r="H126" s="206" t="s">
        <v>117</v>
      </c>
      <c r="I126" s="207" t="s">
        <v>118</v>
      </c>
      <c r="J126" s="206" t="s">
        <v>106</v>
      </c>
      <c r="K126" s="208" t="s">
        <v>119</v>
      </c>
      <c r="L126" s="209"/>
      <c r="M126" s="94" t="s">
        <v>1</v>
      </c>
      <c r="N126" s="95" t="s">
        <v>42</v>
      </c>
      <c r="O126" s="95" t="s">
        <v>120</v>
      </c>
      <c r="P126" s="95" t="s">
        <v>121</v>
      </c>
      <c r="Q126" s="95" t="s">
        <v>122</v>
      </c>
      <c r="R126" s="95" t="s">
        <v>123</v>
      </c>
      <c r="S126" s="95" t="s">
        <v>124</v>
      </c>
      <c r="T126" s="96" t="s">
        <v>125</v>
      </c>
    </row>
    <row r="127" s="1" customFormat="1" ht="22.8" customHeight="1">
      <c r="B127" s="37"/>
      <c r="C127" s="101" t="s">
        <v>126</v>
      </c>
      <c r="D127" s="38"/>
      <c r="E127" s="38"/>
      <c r="F127" s="38"/>
      <c r="G127" s="38"/>
      <c r="H127" s="38"/>
      <c r="I127" s="148"/>
      <c r="J127" s="210">
        <f>BK127</f>
        <v>0</v>
      </c>
      <c r="K127" s="38"/>
      <c r="L127" s="42"/>
      <c r="M127" s="97"/>
      <c r="N127" s="98"/>
      <c r="O127" s="98"/>
      <c r="P127" s="211">
        <f>P128</f>
        <v>0</v>
      </c>
      <c r="Q127" s="98"/>
      <c r="R127" s="211">
        <f>R128</f>
        <v>142.53238300000001</v>
      </c>
      <c r="S127" s="98"/>
      <c r="T127" s="212">
        <f>T128</f>
        <v>14.16</v>
      </c>
      <c r="AT127" s="16" t="s">
        <v>77</v>
      </c>
      <c r="AU127" s="16" t="s">
        <v>108</v>
      </c>
      <c r="BK127" s="213">
        <f>BK128</f>
        <v>0</v>
      </c>
    </row>
    <row r="128" s="11" customFormat="1" ht="25.92" customHeight="1">
      <c r="B128" s="214"/>
      <c r="C128" s="215"/>
      <c r="D128" s="216" t="s">
        <v>77</v>
      </c>
      <c r="E128" s="217" t="s">
        <v>127</v>
      </c>
      <c r="F128" s="217" t="s">
        <v>128</v>
      </c>
      <c r="G128" s="215"/>
      <c r="H128" s="215"/>
      <c r="I128" s="218"/>
      <c r="J128" s="219">
        <f>BK128</f>
        <v>0</v>
      </c>
      <c r="K128" s="215"/>
      <c r="L128" s="220"/>
      <c r="M128" s="221"/>
      <c r="N128" s="222"/>
      <c r="O128" s="222"/>
      <c r="P128" s="223">
        <f>P129+P230+P307+P347+P452+P465</f>
        <v>0</v>
      </c>
      <c r="Q128" s="222"/>
      <c r="R128" s="223">
        <f>R129+R230+R307+R347+R452+R465</f>
        <v>142.53238300000001</v>
      </c>
      <c r="S128" s="222"/>
      <c r="T128" s="224">
        <f>T129+T230+T307+T347+T452+T465</f>
        <v>14.16</v>
      </c>
      <c r="AR128" s="225" t="s">
        <v>85</v>
      </c>
      <c r="AT128" s="226" t="s">
        <v>77</v>
      </c>
      <c r="AU128" s="226" t="s">
        <v>78</v>
      </c>
      <c r="AY128" s="225" t="s">
        <v>129</v>
      </c>
      <c r="BK128" s="227">
        <f>BK129+BK230+BK307+BK347+BK452+BK465</f>
        <v>0</v>
      </c>
    </row>
    <row r="129" s="11" customFormat="1" ht="22.8" customHeight="1">
      <c r="B129" s="214"/>
      <c r="C129" s="215"/>
      <c r="D129" s="216" t="s">
        <v>77</v>
      </c>
      <c r="E129" s="228" t="s">
        <v>85</v>
      </c>
      <c r="F129" s="228" t="s">
        <v>130</v>
      </c>
      <c r="G129" s="215"/>
      <c r="H129" s="215"/>
      <c r="I129" s="218"/>
      <c r="J129" s="229">
        <f>BK129</f>
        <v>0</v>
      </c>
      <c r="K129" s="215"/>
      <c r="L129" s="220"/>
      <c r="M129" s="221"/>
      <c r="N129" s="222"/>
      <c r="O129" s="222"/>
      <c r="P129" s="223">
        <f>SUM(P130:P229)</f>
        <v>0</v>
      </c>
      <c r="Q129" s="222"/>
      <c r="R129" s="223">
        <f>SUM(R130:R229)</f>
        <v>0.011178</v>
      </c>
      <c r="S129" s="222"/>
      <c r="T129" s="224">
        <f>SUM(T130:T229)</f>
        <v>0</v>
      </c>
      <c r="AR129" s="225" t="s">
        <v>85</v>
      </c>
      <c r="AT129" s="226" t="s">
        <v>77</v>
      </c>
      <c r="AU129" s="226" t="s">
        <v>85</v>
      </c>
      <c r="AY129" s="225" t="s">
        <v>129</v>
      </c>
      <c r="BK129" s="227">
        <f>SUM(BK130:BK229)</f>
        <v>0</v>
      </c>
    </row>
    <row r="130" s="1" customFormat="1" ht="24" customHeight="1">
      <c r="B130" s="37"/>
      <c r="C130" s="230" t="s">
        <v>85</v>
      </c>
      <c r="D130" s="230" t="s">
        <v>131</v>
      </c>
      <c r="E130" s="231" t="s">
        <v>298</v>
      </c>
      <c r="F130" s="232" t="s">
        <v>299</v>
      </c>
      <c r="G130" s="233" t="s">
        <v>190</v>
      </c>
      <c r="H130" s="234">
        <v>138</v>
      </c>
      <c r="I130" s="235"/>
      <c r="J130" s="236">
        <f>ROUND(I130*H130,2)</f>
        <v>0</v>
      </c>
      <c r="K130" s="232" t="s">
        <v>135</v>
      </c>
      <c r="L130" s="42"/>
      <c r="M130" s="237" t="s">
        <v>1</v>
      </c>
      <c r="N130" s="238" t="s">
        <v>43</v>
      </c>
      <c r="O130" s="85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AR130" s="241" t="s">
        <v>136</v>
      </c>
      <c r="AT130" s="241" t="s">
        <v>131</v>
      </c>
      <c r="AU130" s="241" t="s">
        <v>87</v>
      </c>
      <c r="AY130" s="16" t="s">
        <v>129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6" t="s">
        <v>85</v>
      </c>
      <c r="BK130" s="242">
        <f>ROUND(I130*H130,2)</f>
        <v>0</v>
      </c>
      <c r="BL130" s="16" t="s">
        <v>136</v>
      </c>
      <c r="BM130" s="241" t="s">
        <v>300</v>
      </c>
    </row>
    <row r="131" s="12" customFormat="1">
      <c r="B131" s="243"/>
      <c r="C131" s="244"/>
      <c r="D131" s="245" t="s">
        <v>138</v>
      </c>
      <c r="E131" s="246" t="s">
        <v>1</v>
      </c>
      <c r="F131" s="247" t="s">
        <v>301</v>
      </c>
      <c r="G131" s="244"/>
      <c r="H131" s="246" t="s">
        <v>1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AT131" s="253" t="s">
        <v>138</v>
      </c>
      <c r="AU131" s="253" t="s">
        <v>87</v>
      </c>
      <c r="AV131" s="12" t="s">
        <v>85</v>
      </c>
      <c r="AW131" s="12" t="s">
        <v>34</v>
      </c>
      <c r="AX131" s="12" t="s">
        <v>78</v>
      </c>
      <c r="AY131" s="253" t="s">
        <v>129</v>
      </c>
    </row>
    <row r="132" s="13" customFormat="1">
      <c r="B132" s="254"/>
      <c r="C132" s="255"/>
      <c r="D132" s="245" t="s">
        <v>138</v>
      </c>
      <c r="E132" s="256" t="s">
        <v>1</v>
      </c>
      <c r="F132" s="257" t="s">
        <v>302</v>
      </c>
      <c r="G132" s="255"/>
      <c r="H132" s="258">
        <v>138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AT132" s="264" t="s">
        <v>138</v>
      </c>
      <c r="AU132" s="264" t="s">
        <v>87</v>
      </c>
      <c r="AV132" s="13" t="s">
        <v>87</v>
      </c>
      <c r="AW132" s="13" t="s">
        <v>34</v>
      </c>
      <c r="AX132" s="13" t="s">
        <v>78</v>
      </c>
      <c r="AY132" s="264" t="s">
        <v>129</v>
      </c>
    </row>
    <row r="133" s="14" customFormat="1">
      <c r="B133" s="265"/>
      <c r="C133" s="266"/>
      <c r="D133" s="245" t="s">
        <v>138</v>
      </c>
      <c r="E133" s="267" t="s">
        <v>1</v>
      </c>
      <c r="F133" s="268" t="s">
        <v>141</v>
      </c>
      <c r="G133" s="266"/>
      <c r="H133" s="269">
        <v>138</v>
      </c>
      <c r="I133" s="270"/>
      <c r="J133" s="266"/>
      <c r="K133" s="266"/>
      <c r="L133" s="271"/>
      <c r="M133" s="272"/>
      <c r="N133" s="273"/>
      <c r="O133" s="273"/>
      <c r="P133" s="273"/>
      <c r="Q133" s="273"/>
      <c r="R133" s="273"/>
      <c r="S133" s="273"/>
      <c r="T133" s="274"/>
      <c r="AT133" s="275" t="s">
        <v>138</v>
      </c>
      <c r="AU133" s="275" t="s">
        <v>87</v>
      </c>
      <c r="AV133" s="14" t="s">
        <v>136</v>
      </c>
      <c r="AW133" s="14" t="s">
        <v>34</v>
      </c>
      <c r="AX133" s="14" t="s">
        <v>85</v>
      </c>
      <c r="AY133" s="275" t="s">
        <v>129</v>
      </c>
    </row>
    <row r="134" s="1" customFormat="1" ht="24" customHeight="1">
      <c r="B134" s="37"/>
      <c r="C134" s="230" t="s">
        <v>87</v>
      </c>
      <c r="D134" s="230" t="s">
        <v>131</v>
      </c>
      <c r="E134" s="231" t="s">
        <v>303</v>
      </c>
      <c r="F134" s="232" t="s">
        <v>304</v>
      </c>
      <c r="G134" s="233" t="s">
        <v>190</v>
      </c>
      <c r="H134" s="234">
        <v>13.800000000000001</v>
      </c>
      <c r="I134" s="235"/>
      <c r="J134" s="236">
        <f>ROUND(I134*H134,2)</f>
        <v>0</v>
      </c>
      <c r="K134" s="232" t="s">
        <v>135</v>
      </c>
      <c r="L134" s="42"/>
      <c r="M134" s="237" t="s">
        <v>1</v>
      </c>
      <c r="N134" s="238" t="s">
        <v>43</v>
      </c>
      <c r="O134" s="85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AR134" s="241" t="s">
        <v>136</v>
      </c>
      <c r="AT134" s="241" t="s">
        <v>131</v>
      </c>
      <c r="AU134" s="241" t="s">
        <v>87</v>
      </c>
      <c r="AY134" s="16" t="s">
        <v>129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6" t="s">
        <v>85</v>
      </c>
      <c r="BK134" s="242">
        <f>ROUND(I134*H134,2)</f>
        <v>0</v>
      </c>
      <c r="BL134" s="16" t="s">
        <v>136</v>
      </c>
      <c r="BM134" s="241" t="s">
        <v>305</v>
      </c>
    </row>
    <row r="135" s="12" customFormat="1">
      <c r="B135" s="243"/>
      <c r="C135" s="244"/>
      <c r="D135" s="245" t="s">
        <v>138</v>
      </c>
      <c r="E135" s="246" t="s">
        <v>1</v>
      </c>
      <c r="F135" s="247" t="s">
        <v>306</v>
      </c>
      <c r="G135" s="244"/>
      <c r="H135" s="246" t="s">
        <v>1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AT135" s="253" t="s">
        <v>138</v>
      </c>
      <c r="AU135" s="253" t="s">
        <v>87</v>
      </c>
      <c r="AV135" s="12" t="s">
        <v>85</v>
      </c>
      <c r="AW135" s="12" t="s">
        <v>34</v>
      </c>
      <c r="AX135" s="12" t="s">
        <v>78</v>
      </c>
      <c r="AY135" s="253" t="s">
        <v>129</v>
      </c>
    </row>
    <row r="136" s="13" customFormat="1">
      <c r="B136" s="254"/>
      <c r="C136" s="255"/>
      <c r="D136" s="245" t="s">
        <v>138</v>
      </c>
      <c r="E136" s="256" t="s">
        <v>1</v>
      </c>
      <c r="F136" s="257" t="s">
        <v>307</v>
      </c>
      <c r="G136" s="255"/>
      <c r="H136" s="258">
        <v>13.800000000000001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AT136" s="264" t="s">
        <v>138</v>
      </c>
      <c r="AU136" s="264" t="s">
        <v>87</v>
      </c>
      <c r="AV136" s="13" t="s">
        <v>87</v>
      </c>
      <c r="AW136" s="13" t="s">
        <v>34</v>
      </c>
      <c r="AX136" s="13" t="s">
        <v>78</v>
      </c>
      <c r="AY136" s="264" t="s">
        <v>129</v>
      </c>
    </row>
    <row r="137" s="14" customFormat="1">
      <c r="B137" s="265"/>
      <c r="C137" s="266"/>
      <c r="D137" s="245" t="s">
        <v>138</v>
      </c>
      <c r="E137" s="267" t="s">
        <v>1</v>
      </c>
      <c r="F137" s="268" t="s">
        <v>141</v>
      </c>
      <c r="G137" s="266"/>
      <c r="H137" s="269">
        <v>13.800000000000001</v>
      </c>
      <c r="I137" s="270"/>
      <c r="J137" s="266"/>
      <c r="K137" s="266"/>
      <c r="L137" s="271"/>
      <c r="M137" s="272"/>
      <c r="N137" s="273"/>
      <c r="O137" s="273"/>
      <c r="P137" s="273"/>
      <c r="Q137" s="273"/>
      <c r="R137" s="273"/>
      <c r="S137" s="273"/>
      <c r="T137" s="274"/>
      <c r="AT137" s="275" t="s">
        <v>138</v>
      </c>
      <c r="AU137" s="275" t="s">
        <v>87</v>
      </c>
      <c r="AV137" s="14" t="s">
        <v>136</v>
      </c>
      <c r="AW137" s="14" t="s">
        <v>34</v>
      </c>
      <c r="AX137" s="14" t="s">
        <v>85</v>
      </c>
      <c r="AY137" s="275" t="s">
        <v>129</v>
      </c>
    </row>
    <row r="138" s="1" customFormat="1" ht="24" customHeight="1">
      <c r="B138" s="37"/>
      <c r="C138" s="230" t="s">
        <v>145</v>
      </c>
      <c r="D138" s="230" t="s">
        <v>131</v>
      </c>
      <c r="E138" s="231" t="s">
        <v>308</v>
      </c>
      <c r="F138" s="232" t="s">
        <v>309</v>
      </c>
      <c r="G138" s="233" t="s">
        <v>190</v>
      </c>
      <c r="H138" s="234">
        <v>1</v>
      </c>
      <c r="I138" s="235"/>
      <c r="J138" s="236">
        <f>ROUND(I138*H138,2)</f>
        <v>0</v>
      </c>
      <c r="K138" s="232" t="s">
        <v>135</v>
      </c>
      <c r="L138" s="42"/>
      <c r="M138" s="237" t="s">
        <v>1</v>
      </c>
      <c r="N138" s="238" t="s">
        <v>43</v>
      </c>
      <c r="O138" s="85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AR138" s="241" t="s">
        <v>136</v>
      </c>
      <c r="AT138" s="241" t="s">
        <v>131</v>
      </c>
      <c r="AU138" s="241" t="s">
        <v>87</v>
      </c>
      <c r="AY138" s="16" t="s">
        <v>129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6" t="s">
        <v>85</v>
      </c>
      <c r="BK138" s="242">
        <f>ROUND(I138*H138,2)</f>
        <v>0</v>
      </c>
      <c r="BL138" s="16" t="s">
        <v>136</v>
      </c>
      <c r="BM138" s="241" t="s">
        <v>310</v>
      </c>
    </row>
    <row r="139" s="12" customFormat="1">
      <c r="B139" s="243"/>
      <c r="C139" s="244"/>
      <c r="D139" s="245" t="s">
        <v>138</v>
      </c>
      <c r="E139" s="246" t="s">
        <v>1</v>
      </c>
      <c r="F139" s="247" t="s">
        <v>311</v>
      </c>
      <c r="G139" s="244"/>
      <c r="H139" s="246" t="s">
        <v>1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AT139" s="253" t="s">
        <v>138</v>
      </c>
      <c r="AU139" s="253" t="s">
        <v>87</v>
      </c>
      <c r="AV139" s="12" t="s">
        <v>85</v>
      </c>
      <c r="AW139" s="12" t="s">
        <v>34</v>
      </c>
      <c r="AX139" s="12" t="s">
        <v>78</v>
      </c>
      <c r="AY139" s="253" t="s">
        <v>129</v>
      </c>
    </row>
    <row r="140" s="13" customFormat="1">
      <c r="B140" s="254"/>
      <c r="C140" s="255"/>
      <c r="D140" s="245" t="s">
        <v>138</v>
      </c>
      <c r="E140" s="256" t="s">
        <v>1</v>
      </c>
      <c r="F140" s="257" t="s">
        <v>85</v>
      </c>
      <c r="G140" s="255"/>
      <c r="H140" s="258">
        <v>1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AT140" s="264" t="s">
        <v>138</v>
      </c>
      <c r="AU140" s="264" t="s">
        <v>87</v>
      </c>
      <c r="AV140" s="13" t="s">
        <v>87</v>
      </c>
      <c r="AW140" s="13" t="s">
        <v>34</v>
      </c>
      <c r="AX140" s="13" t="s">
        <v>78</v>
      </c>
      <c r="AY140" s="264" t="s">
        <v>129</v>
      </c>
    </row>
    <row r="141" s="14" customFormat="1">
      <c r="B141" s="265"/>
      <c r="C141" s="266"/>
      <c r="D141" s="245" t="s">
        <v>138</v>
      </c>
      <c r="E141" s="267" t="s">
        <v>1</v>
      </c>
      <c r="F141" s="268" t="s">
        <v>141</v>
      </c>
      <c r="G141" s="266"/>
      <c r="H141" s="269">
        <v>1</v>
      </c>
      <c r="I141" s="270"/>
      <c r="J141" s="266"/>
      <c r="K141" s="266"/>
      <c r="L141" s="271"/>
      <c r="M141" s="272"/>
      <c r="N141" s="273"/>
      <c r="O141" s="273"/>
      <c r="P141" s="273"/>
      <c r="Q141" s="273"/>
      <c r="R141" s="273"/>
      <c r="S141" s="273"/>
      <c r="T141" s="274"/>
      <c r="AT141" s="275" t="s">
        <v>138</v>
      </c>
      <c r="AU141" s="275" t="s">
        <v>87</v>
      </c>
      <c r="AV141" s="14" t="s">
        <v>136</v>
      </c>
      <c r="AW141" s="14" t="s">
        <v>34</v>
      </c>
      <c r="AX141" s="14" t="s">
        <v>85</v>
      </c>
      <c r="AY141" s="275" t="s">
        <v>129</v>
      </c>
    </row>
    <row r="142" s="1" customFormat="1" ht="24" customHeight="1">
      <c r="B142" s="37"/>
      <c r="C142" s="230" t="s">
        <v>136</v>
      </c>
      <c r="D142" s="230" t="s">
        <v>131</v>
      </c>
      <c r="E142" s="231" t="s">
        <v>308</v>
      </c>
      <c r="F142" s="232" t="s">
        <v>309</v>
      </c>
      <c r="G142" s="233" t="s">
        <v>190</v>
      </c>
      <c r="H142" s="234">
        <v>13.800000000000001</v>
      </c>
      <c r="I142" s="235"/>
      <c r="J142" s="236">
        <f>ROUND(I142*H142,2)</f>
        <v>0</v>
      </c>
      <c r="K142" s="232" t="s">
        <v>135</v>
      </c>
      <c r="L142" s="42"/>
      <c r="M142" s="237" t="s">
        <v>1</v>
      </c>
      <c r="N142" s="238" t="s">
        <v>43</v>
      </c>
      <c r="O142" s="85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AR142" s="241" t="s">
        <v>136</v>
      </c>
      <c r="AT142" s="241" t="s">
        <v>131</v>
      </c>
      <c r="AU142" s="241" t="s">
        <v>87</v>
      </c>
      <c r="AY142" s="16" t="s">
        <v>129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6" t="s">
        <v>85</v>
      </c>
      <c r="BK142" s="242">
        <f>ROUND(I142*H142,2)</f>
        <v>0</v>
      </c>
      <c r="BL142" s="16" t="s">
        <v>136</v>
      </c>
      <c r="BM142" s="241" t="s">
        <v>312</v>
      </c>
    </row>
    <row r="143" s="12" customFormat="1">
      <c r="B143" s="243"/>
      <c r="C143" s="244"/>
      <c r="D143" s="245" t="s">
        <v>138</v>
      </c>
      <c r="E143" s="246" t="s">
        <v>1</v>
      </c>
      <c r="F143" s="247" t="s">
        <v>313</v>
      </c>
      <c r="G143" s="244"/>
      <c r="H143" s="246" t="s">
        <v>1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AT143" s="253" t="s">
        <v>138</v>
      </c>
      <c r="AU143" s="253" t="s">
        <v>87</v>
      </c>
      <c r="AV143" s="12" t="s">
        <v>85</v>
      </c>
      <c r="AW143" s="12" t="s">
        <v>34</v>
      </c>
      <c r="AX143" s="12" t="s">
        <v>78</v>
      </c>
      <c r="AY143" s="253" t="s">
        <v>129</v>
      </c>
    </row>
    <row r="144" s="13" customFormat="1">
      <c r="B144" s="254"/>
      <c r="C144" s="255"/>
      <c r="D144" s="245" t="s">
        <v>138</v>
      </c>
      <c r="E144" s="256" t="s">
        <v>1</v>
      </c>
      <c r="F144" s="257" t="s">
        <v>307</v>
      </c>
      <c r="G144" s="255"/>
      <c r="H144" s="258">
        <v>13.800000000000001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AT144" s="264" t="s">
        <v>138</v>
      </c>
      <c r="AU144" s="264" t="s">
        <v>87</v>
      </c>
      <c r="AV144" s="13" t="s">
        <v>87</v>
      </c>
      <c r="AW144" s="13" t="s">
        <v>34</v>
      </c>
      <c r="AX144" s="13" t="s">
        <v>78</v>
      </c>
      <c r="AY144" s="264" t="s">
        <v>129</v>
      </c>
    </row>
    <row r="145" s="14" customFormat="1">
      <c r="B145" s="265"/>
      <c r="C145" s="266"/>
      <c r="D145" s="245" t="s">
        <v>138</v>
      </c>
      <c r="E145" s="267" t="s">
        <v>1</v>
      </c>
      <c r="F145" s="268" t="s">
        <v>141</v>
      </c>
      <c r="G145" s="266"/>
      <c r="H145" s="269">
        <v>13.800000000000001</v>
      </c>
      <c r="I145" s="270"/>
      <c r="J145" s="266"/>
      <c r="K145" s="266"/>
      <c r="L145" s="271"/>
      <c r="M145" s="272"/>
      <c r="N145" s="273"/>
      <c r="O145" s="273"/>
      <c r="P145" s="273"/>
      <c r="Q145" s="273"/>
      <c r="R145" s="273"/>
      <c r="S145" s="273"/>
      <c r="T145" s="274"/>
      <c r="AT145" s="275" t="s">
        <v>138</v>
      </c>
      <c r="AU145" s="275" t="s">
        <v>87</v>
      </c>
      <c r="AV145" s="14" t="s">
        <v>136</v>
      </c>
      <c r="AW145" s="14" t="s">
        <v>34</v>
      </c>
      <c r="AX145" s="14" t="s">
        <v>85</v>
      </c>
      <c r="AY145" s="275" t="s">
        <v>129</v>
      </c>
    </row>
    <row r="146" s="1" customFormat="1" ht="24" customHeight="1">
      <c r="B146" s="37"/>
      <c r="C146" s="230" t="s">
        <v>154</v>
      </c>
      <c r="D146" s="230" t="s">
        <v>131</v>
      </c>
      <c r="E146" s="231" t="s">
        <v>314</v>
      </c>
      <c r="F146" s="232" t="s">
        <v>315</v>
      </c>
      <c r="G146" s="233" t="s">
        <v>190</v>
      </c>
      <c r="H146" s="234">
        <v>1</v>
      </c>
      <c r="I146" s="235"/>
      <c r="J146" s="236">
        <f>ROUND(I146*H146,2)</f>
        <v>0</v>
      </c>
      <c r="K146" s="232" t="s">
        <v>135</v>
      </c>
      <c r="L146" s="42"/>
      <c r="M146" s="237" t="s">
        <v>1</v>
      </c>
      <c r="N146" s="238" t="s">
        <v>43</v>
      </c>
      <c r="O146" s="85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AR146" s="241" t="s">
        <v>136</v>
      </c>
      <c r="AT146" s="241" t="s">
        <v>131</v>
      </c>
      <c r="AU146" s="241" t="s">
        <v>87</v>
      </c>
      <c r="AY146" s="16" t="s">
        <v>129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6" t="s">
        <v>85</v>
      </c>
      <c r="BK146" s="242">
        <f>ROUND(I146*H146,2)</f>
        <v>0</v>
      </c>
      <c r="BL146" s="16" t="s">
        <v>136</v>
      </c>
      <c r="BM146" s="241" t="s">
        <v>316</v>
      </c>
    </row>
    <row r="147" s="12" customFormat="1">
      <c r="B147" s="243"/>
      <c r="C147" s="244"/>
      <c r="D147" s="245" t="s">
        <v>138</v>
      </c>
      <c r="E147" s="246" t="s">
        <v>1</v>
      </c>
      <c r="F147" s="247" t="s">
        <v>317</v>
      </c>
      <c r="G147" s="244"/>
      <c r="H147" s="246" t="s">
        <v>1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AT147" s="253" t="s">
        <v>138</v>
      </c>
      <c r="AU147" s="253" t="s">
        <v>87</v>
      </c>
      <c r="AV147" s="12" t="s">
        <v>85</v>
      </c>
      <c r="AW147" s="12" t="s">
        <v>34</v>
      </c>
      <c r="AX147" s="12" t="s">
        <v>78</v>
      </c>
      <c r="AY147" s="253" t="s">
        <v>129</v>
      </c>
    </row>
    <row r="148" s="13" customFormat="1">
      <c r="B148" s="254"/>
      <c r="C148" s="255"/>
      <c r="D148" s="245" t="s">
        <v>138</v>
      </c>
      <c r="E148" s="256" t="s">
        <v>1</v>
      </c>
      <c r="F148" s="257" t="s">
        <v>85</v>
      </c>
      <c r="G148" s="255"/>
      <c r="H148" s="258">
        <v>1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AT148" s="264" t="s">
        <v>138</v>
      </c>
      <c r="AU148" s="264" t="s">
        <v>87</v>
      </c>
      <c r="AV148" s="13" t="s">
        <v>87</v>
      </c>
      <c r="AW148" s="13" t="s">
        <v>34</v>
      </c>
      <c r="AX148" s="13" t="s">
        <v>78</v>
      </c>
      <c r="AY148" s="264" t="s">
        <v>129</v>
      </c>
    </row>
    <row r="149" s="14" customFormat="1">
      <c r="B149" s="265"/>
      <c r="C149" s="266"/>
      <c r="D149" s="245" t="s">
        <v>138</v>
      </c>
      <c r="E149" s="267" t="s">
        <v>1</v>
      </c>
      <c r="F149" s="268" t="s">
        <v>141</v>
      </c>
      <c r="G149" s="266"/>
      <c r="H149" s="269">
        <v>1</v>
      </c>
      <c r="I149" s="270"/>
      <c r="J149" s="266"/>
      <c r="K149" s="266"/>
      <c r="L149" s="271"/>
      <c r="M149" s="272"/>
      <c r="N149" s="273"/>
      <c r="O149" s="273"/>
      <c r="P149" s="273"/>
      <c r="Q149" s="273"/>
      <c r="R149" s="273"/>
      <c r="S149" s="273"/>
      <c r="T149" s="274"/>
      <c r="AT149" s="275" t="s">
        <v>138</v>
      </c>
      <c r="AU149" s="275" t="s">
        <v>87</v>
      </c>
      <c r="AV149" s="14" t="s">
        <v>136</v>
      </c>
      <c r="AW149" s="14" t="s">
        <v>34</v>
      </c>
      <c r="AX149" s="14" t="s">
        <v>85</v>
      </c>
      <c r="AY149" s="275" t="s">
        <v>129</v>
      </c>
    </row>
    <row r="150" s="1" customFormat="1" ht="24" customHeight="1">
      <c r="B150" s="37"/>
      <c r="C150" s="230" t="s">
        <v>159</v>
      </c>
      <c r="D150" s="230" t="s">
        <v>131</v>
      </c>
      <c r="E150" s="231" t="s">
        <v>318</v>
      </c>
      <c r="F150" s="232" t="s">
        <v>319</v>
      </c>
      <c r="G150" s="233" t="s">
        <v>190</v>
      </c>
      <c r="H150" s="234">
        <v>43.5</v>
      </c>
      <c r="I150" s="235"/>
      <c r="J150" s="236">
        <f>ROUND(I150*H150,2)</f>
        <v>0</v>
      </c>
      <c r="K150" s="232" t="s">
        <v>135</v>
      </c>
      <c r="L150" s="42"/>
      <c r="M150" s="237" t="s">
        <v>1</v>
      </c>
      <c r="N150" s="238" t="s">
        <v>43</v>
      </c>
      <c r="O150" s="85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AR150" s="241" t="s">
        <v>136</v>
      </c>
      <c r="AT150" s="241" t="s">
        <v>131</v>
      </c>
      <c r="AU150" s="241" t="s">
        <v>87</v>
      </c>
      <c r="AY150" s="16" t="s">
        <v>129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6" t="s">
        <v>85</v>
      </c>
      <c r="BK150" s="242">
        <f>ROUND(I150*H150,2)</f>
        <v>0</v>
      </c>
      <c r="BL150" s="16" t="s">
        <v>136</v>
      </c>
      <c r="BM150" s="241" t="s">
        <v>320</v>
      </c>
    </row>
    <row r="151" s="12" customFormat="1">
      <c r="B151" s="243"/>
      <c r="C151" s="244"/>
      <c r="D151" s="245" t="s">
        <v>138</v>
      </c>
      <c r="E151" s="246" t="s">
        <v>1</v>
      </c>
      <c r="F151" s="247" t="s">
        <v>321</v>
      </c>
      <c r="G151" s="244"/>
      <c r="H151" s="246" t="s">
        <v>1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AT151" s="253" t="s">
        <v>138</v>
      </c>
      <c r="AU151" s="253" t="s">
        <v>87</v>
      </c>
      <c r="AV151" s="12" t="s">
        <v>85</v>
      </c>
      <c r="AW151" s="12" t="s">
        <v>34</v>
      </c>
      <c r="AX151" s="12" t="s">
        <v>78</v>
      </c>
      <c r="AY151" s="253" t="s">
        <v>129</v>
      </c>
    </row>
    <row r="152" s="13" customFormat="1">
      <c r="B152" s="254"/>
      <c r="C152" s="255"/>
      <c r="D152" s="245" t="s">
        <v>138</v>
      </c>
      <c r="E152" s="256" t="s">
        <v>1</v>
      </c>
      <c r="F152" s="257" t="s">
        <v>192</v>
      </c>
      <c r="G152" s="255"/>
      <c r="H152" s="258">
        <v>43.5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AT152" s="264" t="s">
        <v>138</v>
      </c>
      <c r="AU152" s="264" t="s">
        <v>87</v>
      </c>
      <c r="AV152" s="13" t="s">
        <v>87</v>
      </c>
      <c r="AW152" s="13" t="s">
        <v>34</v>
      </c>
      <c r="AX152" s="13" t="s">
        <v>78</v>
      </c>
      <c r="AY152" s="264" t="s">
        <v>129</v>
      </c>
    </row>
    <row r="153" s="14" customFormat="1">
      <c r="B153" s="265"/>
      <c r="C153" s="266"/>
      <c r="D153" s="245" t="s">
        <v>138</v>
      </c>
      <c r="E153" s="267" t="s">
        <v>1</v>
      </c>
      <c r="F153" s="268" t="s">
        <v>141</v>
      </c>
      <c r="G153" s="266"/>
      <c r="H153" s="269">
        <v>43.5</v>
      </c>
      <c r="I153" s="270"/>
      <c r="J153" s="266"/>
      <c r="K153" s="266"/>
      <c r="L153" s="271"/>
      <c r="M153" s="272"/>
      <c r="N153" s="273"/>
      <c r="O153" s="273"/>
      <c r="P153" s="273"/>
      <c r="Q153" s="273"/>
      <c r="R153" s="273"/>
      <c r="S153" s="273"/>
      <c r="T153" s="274"/>
      <c r="AT153" s="275" t="s">
        <v>138</v>
      </c>
      <c r="AU153" s="275" t="s">
        <v>87</v>
      </c>
      <c r="AV153" s="14" t="s">
        <v>136</v>
      </c>
      <c r="AW153" s="14" t="s">
        <v>34</v>
      </c>
      <c r="AX153" s="14" t="s">
        <v>85</v>
      </c>
      <c r="AY153" s="275" t="s">
        <v>129</v>
      </c>
    </row>
    <row r="154" s="1" customFormat="1" ht="24" customHeight="1">
      <c r="B154" s="37"/>
      <c r="C154" s="230" t="s">
        <v>162</v>
      </c>
      <c r="D154" s="230" t="s">
        <v>131</v>
      </c>
      <c r="E154" s="231" t="s">
        <v>322</v>
      </c>
      <c r="F154" s="232" t="s">
        <v>323</v>
      </c>
      <c r="G154" s="233" t="s">
        <v>190</v>
      </c>
      <c r="H154" s="234">
        <v>138</v>
      </c>
      <c r="I154" s="235"/>
      <c r="J154" s="236">
        <f>ROUND(I154*H154,2)</f>
        <v>0</v>
      </c>
      <c r="K154" s="232" t="s">
        <v>135</v>
      </c>
      <c r="L154" s="42"/>
      <c r="M154" s="237" t="s">
        <v>1</v>
      </c>
      <c r="N154" s="238" t="s">
        <v>43</v>
      </c>
      <c r="O154" s="85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AR154" s="241" t="s">
        <v>136</v>
      </c>
      <c r="AT154" s="241" t="s">
        <v>131</v>
      </c>
      <c r="AU154" s="241" t="s">
        <v>87</v>
      </c>
      <c r="AY154" s="16" t="s">
        <v>129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6" t="s">
        <v>85</v>
      </c>
      <c r="BK154" s="242">
        <f>ROUND(I154*H154,2)</f>
        <v>0</v>
      </c>
      <c r="BL154" s="16" t="s">
        <v>136</v>
      </c>
      <c r="BM154" s="241" t="s">
        <v>324</v>
      </c>
    </row>
    <row r="155" s="12" customFormat="1">
      <c r="B155" s="243"/>
      <c r="C155" s="244"/>
      <c r="D155" s="245" t="s">
        <v>138</v>
      </c>
      <c r="E155" s="246" t="s">
        <v>1</v>
      </c>
      <c r="F155" s="247" t="s">
        <v>325</v>
      </c>
      <c r="G155" s="244"/>
      <c r="H155" s="246" t="s">
        <v>1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AT155" s="253" t="s">
        <v>138</v>
      </c>
      <c r="AU155" s="253" t="s">
        <v>87</v>
      </c>
      <c r="AV155" s="12" t="s">
        <v>85</v>
      </c>
      <c r="AW155" s="12" t="s">
        <v>34</v>
      </c>
      <c r="AX155" s="12" t="s">
        <v>78</v>
      </c>
      <c r="AY155" s="253" t="s">
        <v>129</v>
      </c>
    </row>
    <row r="156" s="13" customFormat="1">
      <c r="B156" s="254"/>
      <c r="C156" s="255"/>
      <c r="D156" s="245" t="s">
        <v>138</v>
      </c>
      <c r="E156" s="256" t="s">
        <v>1</v>
      </c>
      <c r="F156" s="257" t="s">
        <v>302</v>
      </c>
      <c r="G156" s="255"/>
      <c r="H156" s="258">
        <v>138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AT156" s="264" t="s">
        <v>138</v>
      </c>
      <c r="AU156" s="264" t="s">
        <v>87</v>
      </c>
      <c r="AV156" s="13" t="s">
        <v>87</v>
      </c>
      <c r="AW156" s="13" t="s">
        <v>34</v>
      </c>
      <c r="AX156" s="13" t="s">
        <v>78</v>
      </c>
      <c r="AY156" s="264" t="s">
        <v>129</v>
      </c>
    </row>
    <row r="157" s="14" customFormat="1">
      <c r="B157" s="265"/>
      <c r="C157" s="266"/>
      <c r="D157" s="245" t="s">
        <v>138</v>
      </c>
      <c r="E157" s="267" t="s">
        <v>1</v>
      </c>
      <c r="F157" s="268" t="s">
        <v>141</v>
      </c>
      <c r="G157" s="266"/>
      <c r="H157" s="269">
        <v>138</v>
      </c>
      <c r="I157" s="270"/>
      <c r="J157" s="266"/>
      <c r="K157" s="266"/>
      <c r="L157" s="271"/>
      <c r="M157" s="272"/>
      <c r="N157" s="273"/>
      <c r="O157" s="273"/>
      <c r="P157" s="273"/>
      <c r="Q157" s="273"/>
      <c r="R157" s="273"/>
      <c r="S157" s="273"/>
      <c r="T157" s="274"/>
      <c r="AT157" s="275" t="s">
        <v>138</v>
      </c>
      <c r="AU157" s="275" t="s">
        <v>87</v>
      </c>
      <c r="AV157" s="14" t="s">
        <v>136</v>
      </c>
      <c r="AW157" s="14" t="s">
        <v>34</v>
      </c>
      <c r="AX157" s="14" t="s">
        <v>85</v>
      </c>
      <c r="AY157" s="275" t="s">
        <v>129</v>
      </c>
    </row>
    <row r="158" s="1" customFormat="1" ht="24" customHeight="1">
      <c r="B158" s="37"/>
      <c r="C158" s="230" t="s">
        <v>166</v>
      </c>
      <c r="D158" s="230" t="s">
        <v>131</v>
      </c>
      <c r="E158" s="231" t="s">
        <v>322</v>
      </c>
      <c r="F158" s="232" t="s">
        <v>323</v>
      </c>
      <c r="G158" s="233" t="s">
        <v>190</v>
      </c>
      <c r="H158" s="234">
        <v>0.053999999999999999</v>
      </c>
      <c r="I158" s="235"/>
      <c r="J158" s="236">
        <f>ROUND(I158*H158,2)</f>
        <v>0</v>
      </c>
      <c r="K158" s="232" t="s">
        <v>135</v>
      </c>
      <c r="L158" s="42"/>
      <c r="M158" s="237" t="s">
        <v>1</v>
      </c>
      <c r="N158" s="238" t="s">
        <v>43</v>
      </c>
      <c r="O158" s="85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AR158" s="241" t="s">
        <v>136</v>
      </c>
      <c r="AT158" s="241" t="s">
        <v>131</v>
      </c>
      <c r="AU158" s="241" t="s">
        <v>87</v>
      </c>
      <c r="AY158" s="16" t="s">
        <v>129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6" t="s">
        <v>85</v>
      </c>
      <c r="BK158" s="242">
        <f>ROUND(I158*H158,2)</f>
        <v>0</v>
      </c>
      <c r="BL158" s="16" t="s">
        <v>136</v>
      </c>
      <c r="BM158" s="241" t="s">
        <v>326</v>
      </c>
    </row>
    <row r="159" s="12" customFormat="1">
      <c r="B159" s="243"/>
      <c r="C159" s="244"/>
      <c r="D159" s="245" t="s">
        <v>138</v>
      </c>
      <c r="E159" s="246" t="s">
        <v>1</v>
      </c>
      <c r="F159" s="247" t="s">
        <v>327</v>
      </c>
      <c r="G159" s="244"/>
      <c r="H159" s="246" t="s">
        <v>1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AT159" s="253" t="s">
        <v>138</v>
      </c>
      <c r="AU159" s="253" t="s">
        <v>87</v>
      </c>
      <c r="AV159" s="12" t="s">
        <v>85</v>
      </c>
      <c r="AW159" s="12" t="s">
        <v>34</v>
      </c>
      <c r="AX159" s="12" t="s">
        <v>78</v>
      </c>
      <c r="AY159" s="253" t="s">
        <v>129</v>
      </c>
    </row>
    <row r="160" s="13" customFormat="1">
      <c r="B160" s="254"/>
      <c r="C160" s="255"/>
      <c r="D160" s="245" t="s">
        <v>138</v>
      </c>
      <c r="E160" s="256" t="s">
        <v>1</v>
      </c>
      <c r="F160" s="257" t="s">
        <v>328</v>
      </c>
      <c r="G160" s="255"/>
      <c r="H160" s="258">
        <v>0.053999999999999999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AT160" s="264" t="s">
        <v>138</v>
      </c>
      <c r="AU160" s="264" t="s">
        <v>87</v>
      </c>
      <c r="AV160" s="13" t="s">
        <v>87</v>
      </c>
      <c r="AW160" s="13" t="s">
        <v>34</v>
      </c>
      <c r="AX160" s="13" t="s">
        <v>78</v>
      </c>
      <c r="AY160" s="264" t="s">
        <v>129</v>
      </c>
    </row>
    <row r="161" s="14" customFormat="1">
      <c r="B161" s="265"/>
      <c r="C161" s="266"/>
      <c r="D161" s="245" t="s">
        <v>138</v>
      </c>
      <c r="E161" s="267" t="s">
        <v>1</v>
      </c>
      <c r="F161" s="268" t="s">
        <v>141</v>
      </c>
      <c r="G161" s="266"/>
      <c r="H161" s="269">
        <v>0.053999999999999999</v>
      </c>
      <c r="I161" s="270"/>
      <c r="J161" s="266"/>
      <c r="K161" s="266"/>
      <c r="L161" s="271"/>
      <c r="M161" s="272"/>
      <c r="N161" s="273"/>
      <c r="O161" s="273"/>
      <c r="P161" s="273"/>
      <c r="Q161" s="273"/>
      <c r="R161" s="273"/>
      <c r="S161" s="273"/>
      <c r="T161" s="274"/>
      <c r="AT161" s="275" t="s">
        <v>138</v>
      </c>
      <c r="AU161" s="275" t="s">
        <v>87</v>
      </c>
      <c r="AV161" s="14" t="s">
        <v>136</v>
      </c>
      <c r="AW161" s="14" t="s">
        <v>34</v>
      </c>
      <c r="AX161" s="14" t="s">
        <v>85</v>
      </c>
      <c r="AY161" s="275" t="s">
        <v>129</v>
      </c>
    </row>
    <row r="162" s="1" customFormat="1" ht="24" customHeight="1">
      <c r="B162" s="37"/>
      <c r="C162" s="230" t="s">
        <v>171</v>
      </c>
      <c r="D162" s="230" t="s">
        <v>131</v>
      </c>
      <c r="E162" s="231" t="s">
        <v>322</v>
      </c>
      <c r="F162" s="232" t="s">
        <v>323</v>
      </c>
      <c r="G162" s="233" t="s">
        <v>190</v>
      </c>
      <c r="H162" s="234">
        <v>0.16200000000000001</v>
      </c>
      <c r="I162" s="235"/>
      <c r="J162" s="236">
        <f>ROUND(I162*H162,2)</f>
        <v>0</v>
      </c>
      <c r="K162" s="232" t="s">
        <v>135</v>
      </c>
      <c r="L162" s="42"/>
      <c r="M162" s="237" t="s">
        <v>1</v>
      </c>
      <c r="N162" s="238" t="s">
        <v>43</v>
      </c>
      <c r="O162" s="85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AR162" s="241" t="s">
        <v>136</v>
      </c>
      <c r="AT162" s="241" t="s">
        <v>131</v>
      </c>
      <c r="AU162" s="241" t="s">
        <v>87</v>
      </c>
      <c r="AY162" s="16" t="s">
        <v>129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6" t="s">
        <v>85</v>
      </c>
      <c r="BK162" s="242">
        <f>ROUND(I162*H162,2)</f>
        <v>0</v>
      </c>
      <c r="BL162" s="16" t="s">
        <v>136</v>
      </c>
      <c r="BM162" s="241" t="s">
        <v>329</v>
      </c>
    </row>
    <row r="163" s="12" customFormat="1">
      <c r="B163" s="243"/>
      <c r="C163" s="244"/>
      <c r="D163" s="245" t="s">
        <v>138</v>
      </c>
      <c r="E163" s="246" t="s">
        <v>1</v>
      </c>
      <c r="F163" s="247" t="s">
        <v>330</v>
      </c>
      <c r="G163" s="244"/>
      <c r="H163" s="246" t="s">
        <v>1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AT163" s="253" t="s">
        <v>138</v>
      </c>
      <c r="AU163" s="253" t="s">
        <v>87</v>
      </c>
      <c r="AV163" s="12" t="s">
        <v>85</v>
      </c>
      <c r="AW163" s="12" t="s">
        <v>34</v>
      </c>
      <c r="AX163" s="12" t="s">
        <v>78</v>
      </c>
      <c r="AY163" s="253" t="s">
        <v>129</v>
      </c>
    </row>
    <row r="164" s="13" customFormat="1">
      <c r="B164" s="254"/>
      <c r="C164" s="255"/>
      <c r="D164" s="245" t="s">
        <v>138</v>
      </c>
      <c r="E164" s="256" t="s">
        <v>1</v>
      </c>
      <c r="F164" s="257" t="s">
        <v>331</v>
      </c>
      <c r="G164" s="255"/>
      <c r="H164" s="258">
        <v>0.16200000000000001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AT164" s="264" t="s">
        <v>138</v>
      </c>
      <c r="AU164" s="264" t="s">
        <v>87</v>
      </c>
      <c r="AV164" s="13" t="s">
        <v>87</v>
      </c>
      <c r="AW164" s="13" t="s">
        <v>34</v>
      </c>
      <c r="AX164" s="13" t="s">
        <v>78</v>
      </c>
      <c r="AY164" s="264" t="s">
        <v>129</v>
      </c>
    </row>
    <row r="165" s="14" customFormat="1">
      <c r="B165" s="265"/>
      <c r="C165" s="266"/>
      <c r="D165" s="245" t="s">
        <v>138</v>
      </c>
      <c r="E165" s="267" t="s">
        <v>1</v>
      </c>
      <c r="F165" s="268" t="s">
        <v>141</v>
      </c>
      <c r="G165" s="266"/>
      <c r="H165" s="269">
        <v>0.16200000000000001</v>
      </c>
      <c r="I165" s="270"/>
      <c r="J165" s="266"/>
      <c r="K165" s="266"/>
      <c r="L165" s="271"/>
      <c r="M165" s="272"/>
      <c r="N165" s="273"/>
      <c r="O165" s="273"/>
      <c r="P165" s="273"/>
      <c r="Q165" s="273"/>
      <c r="R165" s="273"/>
      <c r="S165" s="273"/>
      <c r="T165" s="274"/>
      <c r="AT165" s="275" t="s">
        <v>138</v>
      </c>
      <c r="AU165" s="275" t="s">
        <v>87</v>
      </c>
      <c r="AV165" s="14" t="s">
        <v>136</v>
      </c>
      <c r="AW165" s="14" t="s">
        <v>34</v>
      </c>
      <c r="AX165" s="14" t="s">
        <v>85</v>
      </c>
      <c r="AY165" s="275" t="s">
        <v>129</v>
      </c>
    </row>
    <row r="166" s="1" customFormat="1" ht="24" customHeight="1">
      <c r="B166" s="37"/>
      <c r="C166" s="230" t="s">
        <v>175</v>
      </c>
      <c r="D166" s="230" t="s">
        <v>131</v>
      </c>
      <c r="E166" s="231" t="s">
        <v>322</v>
      </c>
      <c r="F166" s="232" t="s">
        <v>323</v>
      </c>
      <c r="G166" s="233" t="s">
        <v>190</v>
      </c>
      <c r="H166" s="234">
        <v>5.0999999999999996</v>
      </c>
      <c r="I166" s="235"/>
      <c r="J166" s="236">
        <f>ROUND(I166*H166,2)</f>
        <v>0</v>
      </c>
      <c r="K166" s="232" t="s">
        <v>135</v>
      </c>
      <c r="L166" s="42"/>
      <c r="M166" s="237" t="s">
        <v>1</v>
      </c>
      <c r="N166" s="238" t="s">
        <v>43</v>
      </c>
      <c r="O166" s="85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AR166" s="241" t="s">
        <v>136</v>
      </c>
      <c r="AT166" s="241" t="s">
        <v>131</v>
      </c>
      <c r="AU166" s="241" t="s">
        <v>87</v>
      </c>
      <c r="AY166" s="16" t="s">
        <v>129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6" t="s">
        <v>85</v>
      </c>
      <c r="BK166" s="242">
        <f>ROUND(I166*H166,2)</f>
        <v>0</v>
      </c>
      <c r="BL166" s="16" t="s">
        <v>136</v>
      </c>
      <c r="BM166" s="241" t="s">
        <v>332</v>
      </c>
    </row>
    <row r="167" s="12" customFormat="1">
      <c r="B167" s="243"/>
      <c r="C167" s="244"/>
      <c r="D167" s="245" t="s">
        <v>138</v>
      </c>
      <c r="E167" s="246" t="s">
        <v>1</v>
      </c>
      <c r="F167" s="247" t="s">
        <v>333</v>
      </c>
      <c r="G167" s="244"/>
      <c r="H167" s="246" t="s">
        <v>1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AT167" s="253" t="s">
        <v>138</v>
      </c>
      <c r="AU167" s="253" t="s">
        <v>87</v>
      </c>
      <c r="AV167" s="12" t="s">
        <v>85</v>
      </c>
      <c r="AW167" s="12" t="s">
        <v>34</v>
      </c>
      <c r="AX167" s="12" t="s">
        <v>78</v>
      </c>
      <c r="AY167" s="253" t="s">
        <v>129</v>
      </c>
    </row>
    <row r="168" s="13" customFormat="1">
      <c r="B168" s="254"/>
      <c r="C168" s="255"/>
      <c r="D168" s="245" t="s">
        <v>138</v>
      </c>
      <c r="E168" s="256" t="s">
        <v>1</v>
      </c>
      <c r="F168" s="257" t="s">
        <v>334</v>
      </c>
      <c r="G168" s="255"/>
      <c r="H168" s="258">
        <v>5.0999999999999996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AT168" s="264" t="s">
        <v>138</v>
      </c>
      <c r="AU168" s="264" t="s">
        <v>87</v>
      </c>
      <c r="AV168" s="13" t="s">
        <v>87</v>
      </c>
      <c r="AW168" s="13" t="s">
        <v>34</v>
      </c>
      <c r="AX168" s="13" t="s">
        <v>78</v>
      </c>
      <c r="AY168" s="264" t="s">
        <v>129</v>
      </c>
    </row>
    <row r="169" s="14" customFormat="1">
      <c r="B169" s="265"/>
      <c r="C169" s="266"/>
      <c r="D169" s="245" t="s">
        <v>138</v>
      </c>
      <c r="E169" s="267" t="s">
        <v>1</v>
      </c>
      <c r="F169" s="268" t="s">
        <v>141</v>
      </c>
      <c r="G169" s="266"/>
      <c r="H169" s="269">
        <v>5.0999999999999996</v>
      </c>
      <c r="I169" s="270"/>
      <c r="J169" s="266"/>
      <c r="K169" s="266"/>
      <c r="L169" s="271"/>
      <c r="M169" s="272"/>
      <c r="N169" s="273"/>
      <c r="O169" s="273"/>
      <c r="P169" s="273"/>
      <c r="Q169" s="273"/>
      <c r="R169" s="273"/>
      <c r="S169" s="273"/>
      <c r="T169" s="274"/>
      <c r="AT169" s="275" t="s">
        <v>138</v>
      </c>
      <c r="AU169" s="275" t="s">
        <v>87</v>
      </c>
      <c r="AV169" s="14" t="s">
        <v>136</v>
      </c>
      <c r="AW169" s="14" t="s">
        <v>34</v>
      </c>
      <c r="AX169" s="14" t="s">
        <v>85</v>
      </c>
      <c r="AY169" s="275" t="s">
        <v>129</v>
      </c>
    </row>
    <row r="170" s="1" customFormat="1" ht="16.5" customHeight="1">
      <c r="B170" s="37"/>
      <c r="C170" s="230" t="s">
        <v>180</v>
      </c>
      <c r="D170" s="230" t="s">
        <v>131</v>
      </c>
      <c r="E170" s="231" t="s">
        <v>335</v>
      </c>
      <c r="F170" s="232" t="s">
        <v>336</v>
      </c>
      <c r="G170" s="233" t="s">
        <v>190</v>
      </c>
      <c r="H170" s="234">
        <v>48.600000000000001</v>
      </c>
      <c r="I170" s="235"/>
      <c r="J170" s="236">
        <f>ROUND(I170*H170,2)</f>
        <v>0</v>
      </c>
      <c r="K170" s="232" t="s">
        <v>135</v>
      </c>
      <c r="L170" s="42"/>
      <c r="M170" s="237" t="s">
        <v>1</v>
      </c>
      <c r="N170" s="238" t="s">
        <v>43</v>
      </c>
      <c r="O170" s="85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AR170" s="241" t="s">
        <v>136</v>
      </c>
      <c r="AT170" s="241" t="s">
        <v>131</v>
      </c>
      <c r="AU170" s="241" t="s">
        <v>87</v>
      </c>
      <c r="AY170" s="16" t="s">
        <v>129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6" t="s">
        <v>85</v>
      </c>
      <c r="BK170" s="242">
        <f>ROUND(I170*H170,2)</f>
        <v>0</v>
      </c>
      <c r="BL170" s="16" t="s">
        <v>136</v>
      </c>
      <c r="BM170" s="241" t="s">
        <v>337</v>
      </c>
    </row>
    <row r="171" s="12" customFormat="1">
      <c r="B171" s="243"/>
      <c r="C171" s="244"/>
      <c r="D171" s="245" t="s">
        <v>138</v>
      </c>
      <c r="E171" s="246" t="s">
        <v>1</v>
      </c>
      <c r="F171" s="247" t="s">
        <v>338</v>
      </c>
      <c r="G171" s="244"/>
      <c r="H171" s="246" t="s">
        <v>1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AT171" s="253" t="s">
        <v>138</v>
      </c>
      <c r="AU171" s="253" t="s">
        <v>87</v>
      </c>
      <c r="AV171" s="12" t="s">
        <v>85</v>
      </c>
      <c r="AW171" s="12" t="s">
        <v>34</v>
      </c>
      <c r="AX171" s="12" t="s">
        <v>78</v>
      </c>
      <c r="AY171" s="253" t="s">
        <v>129</v>
      </c>
    </row>
    <row r="172" s="13" customFormat="1">
      <c r="B172" s="254"/>
      <c r="C172" s="255"/>
      <c r="D172" s="245" t="s">
        <v>138</v>
      </c>
      <c r="E172" s="256" t="s">
        <v>1</v>
      </c>
      <c r="F172" s="257" t="s">
        <v>339</v>
      </c>
      <c r="G172" s="255"/>
      <c r="H172" s="258">
        <v>48.600000000000001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AT172" s="264" t="s">
        <v>138</v>
      </c>
      <c r="AU172" s="264" t="s">
        <v>87</v>
      </c>
      <c r="AV172" s="13" t="s">
        <v>87</v>
      </c>
      <c r="AW172" s="13" t="s">
        <v>34</v>
      </c>
      <c r="AX172" s="13" t="s">
        <v>78</v>
      </c>
      <c r="AY172" s="264" t="s">
        <v>129</v>
      </c>
    </row>
    <row r="173" s="14" customFormat="1">
      <c r="B173" s="265"/>
      <c r="C173" s="266"/>
      <c r="D173" s="245" t="s">
        <v>138</v>
      </c>
      <c r="E173" s="267" t="s">
        <v>1</v>
      </c>
      <c r="F173" s="268" t="s">
        <v>141</v>
      </c>
      <c r="G173" s="266"/>
      <c r="H173" s="269">
        <v>48.600000000000001</v>
      </c>
      <c r="I173" s="270"/>
      <c r="J173" s="266"/>
      <c r="K173" s="266"/>
      <c r="L173" s="271"/>
      <c r="M173" s="272"/>
      <c r="N173" s="273"/>
      <c r="O173" s="273"/>
      <c r="P173" s="273"/>
      <c r="Q173" s="273"/>
      <c r="R173" s="273"/>
      <c r="S173" s="273"/>
      <c r="T173" s="274"/>
      <c r="AT173" s="275" t="s">
        <v>138</v>
      </c>
      <c r="AU173" s="275" t="s">
        <v>87</v>
      </c>
      <c r="AV173" s="14" t="s">
        <v>136</v>
      </c>
      <c r="AW173" s="14" t="s">
        <v>34</v>
      </c>
      <c r="AX173" s="14" t="s">
        <v>85</v>
      </c>
      <c r="AY173" s="275" t="s">
        <v>129</v>
      </c>
    </row>
    <row r="174" s="1" customFormat="1" ht="16.5" customHeight="1">
      <c r="B174" s="37"/>
      <c r="C174" s="230" t="s">
        <v>187</v>
      </c>
      <c r="D174" s="230" t="s">
        <v>131</v>
      </c>
      <c r="E174" s="231" t="s">
        <v>335</v>
      </c>
      <c r="F174" s="232" t="s">
        <v>336</v>
      </c>
      <c r="G174" s="233" t="s">
        <v>190</v>
      </c>
      <c r="H174" s="234">
        <v>0.16200000000000001</v>
      </c>
      <c r="I174" s="235"/>
      <c r="J174" s="236">
        <f>ROUND(I174*H174,2)</f>
        <v>0</v>
      </c>
      <c r="K174" s="232" t="s">
        <v>135</v>
      </c>
      <c r="L174" s="42"/>
      <c r="M174" s="237" t="s">
        <v>1</v>
      </c>
      <c r="N174" s="238" t="s">
        <v>43</v>
      </c>
      <c r="O174" s="85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AR174" s="241" t="s">
        <v>136</v>
      </c>
      <c r="AT174" s="241" t="s">
        <v>131</v>
      </c>
      <c r="AU174" s="241" t="s">
        <v>87</v>
      </c>
      <c r="AY174" s="16" t="s">
        <v>129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6" t="s">
        <v>85</v>
      </c>
      <c r="BK174" s="242">
        <f>ROUND(I174*H174,2)</f>
        <v>0</v>
      </c>
      <c r="BL174" s="16" t="s">
        <v>136</v>
      </c>
      <c r="BM174" s="241" t="s">
        <v>340</v>
      </c>
    </row>
    <row r="175" s="12" customFormat="1">
      <c r="B175" s="243"/>
      <c r="C175" s="244"/>
      <c r="D175" s="245" t="s">
        <v>138</v>
      </c>
      <c r="E175" s="246" t="s">
        <v>1</v>
      </c>
      <c r="F175" s="247" t="s">
        <v>330</v>
      </c>
      <c r="G175" s="244"/>
      <c r="H175" s="246" t="s">
        <v>1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AT175" s="253" t="s">
        <v>138</v>
      </c>
      <c r="AU175" s="253" t="s">
        <v>87</v>
      </c>
      <c r="AV175" s="12" t="s">
        <v>85</v>
      </c>
      <c r="AW175" s="12" t="s">
        <v>34</v>
      </c>
      <c r="AX175" s="12" t="s">
        <v>78</v>
      </c>
      <c r="AY175" s="253" t="s">
        <v>129</v>
      </c>
    </row>
    <row r="176" s="13" customFormat="1">
      <c r="B176" s="254"/>
      <c r="C176" s="255"/>
      <c r="D176" s="245" t="s">
        <v>138</v>
      </c>
      <c r="E176" s="256" t="s">
        <v>1</v>
      </c>
      <c r="F176" s="257" t="s">
        <v>331</v>
      </c>
      <c r="G176" s="255"/>
      <c r="H176" s="258">
        <v>0.16200000000000001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AT176" s="264" t="s">
        <v>138</v>
      </c>
      <c r="AU176" s="264" t="s">
        <v>87</v>
      </c>
      <c r="AV176" s="13" t="s">
        <v>87</v>
      </c>
      <c r="AW176" s="13" t="s">
        <v>34</v>
      </c>
      <c r="AX176" s="13" t="s">
        <v>78</v>
      </c>
      <c r="AY176" s="264" t="s">
        <v>129</v>
      </c>
    </row>
    <row r="177" s="14" customFormat="1">
      <c r="B177" s="265"/>
      <c r="C177" s="266"/>
      <c r="D177" s="245" t="s">
        <v>138</v>
      </c>
      <c r="E177" s="267" t="s">
        <v>1</v>
      </c>
      <c r="F177" s="268" t="s">
        <v>141</v>
      </c>
      <c r="G177" s="266"/>
      <c r="H177" s="269">
        <v>0.16200000000000001</v>
      </c>
      <c r="I177" s="270"/>
      <c r="J177" s="266"/>
      <c r="K177" s="266"/>
      <c r="L177" s="271"/>
      <c r="M177" s="272"/>
      <c r="N177" s="273"/>
      <c r="O177" s="273"/>
      <c r="P177" s="273"/>
      <c r="Q177" s="273"/>
      <c r="R177" s="273"/>
      <c r="S177" s="273"/>
      <c r="T177" s="274"/>
      <c r="AT177" s="275" t="s">
        <v>138</v>
      </c>
      <c r="AU177" s="275" t="s">
        <v>87</v>
      </c>
      <c r="AV177" s="14" t="s">
        <v>136</v>
      </c>
      <c r="AW177" s="14" t="s">
        <v>34</v>
      </c>
      <c r="AX177" s="14" t="s">
        <v>85</v>
      </c>
      <c r="AY177" s="275" t="s">
        <v>129</v>
      </c>
    </row>
    <row r="178" s="1" customFormat="1" ht="16.5" customHeight="1">
      <c r="B178" s="37"/>
      <c r="C178" s="230" t="s">
        <v>194</v>
      </c>
      <c r="D178" s="230" t="s">
        <v>131</v>
      </c>
      <c r="E178" s="231" t="s">
        <v>335</v>
      </c>
      <c r="F178" s="232" t="s">
        <v>336</v>
      </c>
      <c r="G178" s="233" t="s">
        <v>190</v>
      </c>
      <c r="H178" s="234">
        <v>0.053999999999999999</v>
      </c>
      <c r="I178" s="235"/>
      <c r="J178" s="236">
        <f>ROUND(I178*H178,2)</f>
        <v>0</v>
      </c>
      <c r="K178" s="232" t="s">
        <v>135</v>
      </c>
      <c r="L178" s="42"/>
      <c r="M178" s="237" t="s">
        <v>1</v>
      </c>
      <c r="N178" s="238" t="s">
        <v>43</v>
      </c>
      <c r="O178" s="85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AR178" s="241" t="s">
        <v>136</v>
      </c>
      <c r="AT178" s="241" t="s">
        <v>131</v>
      </c>
      <c r="AU178" s="241" t="s">
        <v>87</v>
      </c>
      <c r="AY178" s="16" t="s">
        <v>129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6" t="s">
        <v>85</v>
      </c>
      <c r="BK178" s="242">
        <f>ROUND(I178*H178,2)</f>
        <v>0</v>
      </c>
      <c r="BL178" s="16" t="s">
        <v>136</v>
      </c>
      <c r="BM178" s="241" t="s">
        <v>341</v>
      </c>
    </row>
    <row r="179" s="12" customFormat="1">
      <c r="B179" s="243"/>
      <c r="C179" s="244"/>
      <c r="D179" s="245" t="s">
        <v>138</v>
      </c>
      <c r="E179" s="246" t="s">
        <v>1</v>
      </c>
      <c r="F179" s="247" t="s">
        <v>327</v>
      </c>
      <c r="G179" s="244"/>
      <c r="H179" s="246" t="s">
        <v>1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AT179" s="253" t="s">
        <v>138</v>
      </c>
      <c r="AU179" s="253" t="s">
        <v>87</v>
      </c>
      <c r="AV179" s="12" t="s">
        <v>85</v>
      </c>
      <c r="AW179" s="12" t="s">
        <v>34</v>
      </c>
      <c r="AX179" s="12" t="s">
        <v>78</v>
      </c>
      <c r="AY179" s="253" t="s">
        <v>129</v>
      </c>
    </row>
    <row r="180" s="13" customFormat="1">
      <c r="B180" s="254"/>
      <c r="C180" s="255"/>
      <c r="D180" s="245" t="s">
        <v>138</v>
      </c>
      <c r="E180" s="256" t="s">
        <v>1</v>
      </c>
      <c r="F180" s="257" t="s">
        <v>328</v>
      </c>
      <c r="G180" s="255"/>
      <c r="H180" s="258">
        <v>0.053999999999999999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AT180" s="264" t="s">
        <v>138</v>
      </c>
      <c r="AU180" s="264" t="s">
        <v>87</v>
      </c>
      <c r="AV180" s="13" t="s">
        <v>87</v>
      </c>
      <c r="AW180" s="13" t="s">
        <v>34</v>
      </c>
      <c r="AX180" s="13" t="s">
        <v>78</v>
      </c>
      <c r="AY180" s="264" t="s">
        <v>129</v>
      </c>
    </row>
    <row r="181" s="14" customFormat="1">
      <c r="B181" s="265"/>
      <c r="C181" s="266"/>
      <c r="D181" s="245" t="s">
        <v>138</v>
      </c>
      <c r="E181" s="267" t="s">
        <v>1</v>
      </c>
      <c r="F181" s="268" t="s">
        <v>141</v>
      </c>
      <c r="G181" s="266"/>
      <c r="H181" s="269">
        <v>0.053999999999999999</v>
      </c>
      <c r="I181" s="270"/>
      <c r="J181" s="266"/>
      <c r="K181" s="266"/>
      <c r="L181" s="271"/>
      <c r="M181" s="272"/>
      <c r="N181" s="273"/>
      <c r="O181" s="273"/>
      <c r="P181" s="273"/>
      <c r="Q181" s="273"/>
      <c r="R181" s="273"/>
      <c r="S181" s="273"/>
      <c r="T181" s="274"/>
      <c r="AT181" s="275" t="s">
        <v>138</v>
      </c>
      <c r="AU181" s="275" t="s">
        <v>87</v>
      </c>
      <c r="AV181" s="14" t="s">
        <v>136</v>
      </c>
      <c r="AW181" s="14" t="s">
        <v>34</v>
      </c>
      <c r="AX181" s="14" t="s">
        <v>85</v>
      </c>
      <c r="AY181" s="275" t="s">
        <v>129</v>
      </c>
    </row>
    <row r="182" s="1" customFormat="1" ht="16.5" customHeight="1">
      <c r="B182" s="37"/>
      <c r="C182" s="230" t="s">
        <v>199</v>
      </c>
      <c r="D182" s="230" t="s">
        <v>131</v>
      </c>
      <c r="E182" s="231" t="s">
        <v>342</v>
      </c>
      <c r="F182" s="232" t="s">
        <v>343</v>
      </c>
      <c r="G182" s="233" t="s">
        <v>190</v>
      </c>
      <c r="H182" s="234">
        <v>138</v>
      </c>
      <c r="I182" s="235"/>
      <c r="J182" s="236">
        <f>ROUND(I182*H182,2)</f>
        <v>0</v>
      </c>
      <c r="K182" s="232" t="s">
        <v>135</v>
      </c>
      <c r="L182" s="42"/>
      <c r="M182" s="237" t="s">
        <v>1</v>
      </c>
      <c r="N182" s="238" t="s">
        <v>43</v>
      </c>
      <c r="O182" s="85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AR182" s="241" t="s">
        <v>136</v>
      </c>
      <c r="AT182" s="241" t="s">
        <v>131</v>
      </c>
      <c r="AU182" s="241" t="s">
        <v>87</v>
      </c>
      <c r="AY182" s="16" t="s">
        <v>129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6" t="s">
        <v>85</v>
      </c>
      <c r="BK182" s="242">
        <f>ROUND(I182*H182,2)</f>
        <v>0</v>
      </c>
      <c r="BL182" s="16" t="s">
        <v>136</v>
      </c>
      <c r="BM182" s="241" t="s">
        <v>344</v>
      </c>
    </row>
    <row r="183" s="12" customFormat="1">
      <c r="B183" s="243"/>
      <c r="C183" s="244"/>
      <c r="D183" s="245" t="s">
        <v>138</v>
      </c>
      <c r="E183" s="246" t="s">
        <v>1</v>
      </c>
      <c r="F183" s="247" t="s">
        <v>325</v>
      </c>
      <c r="G183" s="244"/>
      <c r="H183" s="246" t="s">
        <v>1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AT183" s="253" t="s">
        <v>138</v>
      </c>
      <c r="AU183" s="253" t="s">
        <v>87</v>
      </c>
      <c r="AV183" s="12" t="s">
        <v>85</v>
      </c>
      <c r="AW183" s="12" t="s">
        <v>34</v>
      </c>
      <c r="AX183" s="12" t="s">
        <v>78</v>
      </c>
      <c r="AY183" s="253" t="s">
        <v>129</v>
      </c>
    </row>
    <row r="184" s="13" customFormat="1">
      <c r="B184" s="254"/>
      <c r="C184" s="255"/>
      <c r="D184" s="245" t="s">
        <v>138</v>
      </c>
      <c r="E184" s="256" t="s">
        <v>1</v>
      </c>
      <c r="F184" s="257" t="s">
        <v>302</v>
      </c>
      <c r="G184" s="255"/>
      <c r="H184" s="258">
        <v>138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AT184" s="264" t="s">
        <v>138</v>
      </c>
      <c r="AU184" s="264" t="s">
        <v>87</v>
      </c>
      <c r="AV184" s="13" t="s">
        <v>87</v>
      </c>
      <c r="AW184" s="13" t="s">
        <v>34</v>
      </c>
      <c r="AX184" s="13" t="s">
        <v>78</v>
      </c>
      <c r="AY184" s="264" t="s">
        <v>129</v>
      </c>
    </row>
    <row r="185" s="14" customFormat="1">
      <c r="B185" s="265"/>
      <c r="C185" s="266"/>
      <c r="D185" s="245" t="s">
        <v>138</v>
      </c>
      <c r="E185" s="267" t="s">
        <v>1</v>
      </c>
      <c r="F185" s="268" t="s">
        <v>141</v>
      </c>
      <c r="G185" s="266"/>
      <c r="H185" s="269">
        <v>138</v>
      </c>
      <c r="I185" s="270"/>
      <c r="J185" s="266"/>
      <c r="K185" s="266"/>
      <c r="L185" s="271"/>
      <c r="M185" s="272"/>
      <c r="N185" s="273"/>
      <c r="O185" s="273"/>
      <c r="P185" s="273"/>
      <c r="Q185" s="273"/>
      <c r="R185" s="273"/>
      <c r="S185" s="273"/>
      <c r="T185" s="274"/>
      <c r="AT185" s="275" t="s">
        <v>138</v>
      </c>
      <c r="AU185" s="275" t="s">
        <v>87</v>
      </c>
      <c r="AV185" s="14" t="s">
        <v>136</v>
      </c>
      <c r="AW185" s="14" t="s">
        <v>34</v>
      </c>
      <c r="AX185" s="14" t="s">
        <v>85</v>
      </c>
      <c r="AY185" s="275" t="s">
        <v>129</v>
      </c>
    </row>
    <row r="186" s="1" customFormat="1" ht="16.5" customHeight="1">
      <c r="B186" s="37"/>
      <c r="C186" s="230" t="s">
        <v>8</v>
      </c>
      <c r="D186" s="230" t="s">
        <v>131</v>
      </c>
      <c r="E186" s="231" t="s">
        <v>342</v>
      </c>
      <c r="F186" s="232" t="s">
        <v>343</v>
      </c>
      <c r="G186" s="233" t="s">
        <v>190</v>
      </c>
      <c r="H186" s="234">
        <v>0.053999999999999999</v>
      </c>
      <c r="I186" s="235"/>
      <c r="J186" s="236">
        <f>ROUND(I186*H186,2)</f>
        <v>0</v>
      </c>
      <c r="K186" s="232" t="s">
        <v>135</v>
      </c>
      <c r="L186" s="42"/>
      <c r="M186" s="237" t="s">
        <v>1</v>
      </c>
      <c r="N186" s="238" t="s">
        <v>43</v>
      </c>
      <c r="O186" s="85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AR186" s="241" t="s">
        <v>136</v>
      </c>
      <c r="AT186" s="241" t="s">
        <v>131</v>
      </c>
      <c r="AU186" s="241" t="s">
        <v>87</v>
      </c>
      <c r="AY186" s="16" t="s">
        <v>129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6" t="s">
        <v>85</v>
      </c>
      <c r="BK186" s="242">
        <f>ROUND(I186*H186,2)</f>
        <v>0</v>
      </c>
      <c r="BL186" s="16" t="s">
        <v>136</v>
      </c>
      <c r="BM186" s="241" t="s">
        <v>345</v>
      </c>
    </row>
    <row r="187" s="12" customFormat="1">
      <c r="B187" s="243"/>
      <c r="C187" s="244"/>
      <c r="D187" s="245" t="s">
        <v>138</v>
      </c>
      <c r="E187" s="246" t="s">
        <v>1</v>
      </c>
      <c r="F187" s="247" t="s">
        <v>327</v>
      </c>
      <c r="G187" s="244"/>
      <c r="H187" s="246" t="s">
        <v>1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AT187" s="253" t="s">
        <v>138</v>
      </c>
      <c r="AU187" s="253" t="s">
        <v>87</v>
      </c>
      <c r="AV187" s="12" t="s">
        <v>85</v>
      </c>
      <c r="AW187" s="12" t="s">
        <v>34</v>
      </c>
      <c r="AX187" s="12" t="s">
        <v>78</v>
      </c>
      <c r="AY187" s="253" t="s">
        <v>129</v>
      </c>
    </row>
    <row r="188" s="13" customFormat="1">
      <c r="B188" s="254"/>
      <c r="C188" s="255"/>
      <c r="D188" s="245" t="s">
        <v>138</v>
      </c>
      <c r="E188" s="256" t="s">
        <v>1</v>
      </c>
      <c r="F188" s="257" t="s">
        <v>328</v>
      </c>
      <c r="G188" s="255"/>
      <c r="H188" s="258">
        <v>0.053999999999999999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AT188" s="264" t="s">
        <v>138</v>
      </c>
      <c r="AU188" s="264" t="s">
        <v>87</v>
      </c>
      <c r="AV188" s="13" t="s">
        <v>87</v>
      </c>
      <c r="AW188" s="13" t="s">
        <v>34</v>
      </c>
      <c r="AX188" s="13" t="s">
        <v>78</v>
      </c>
      <c r="AY188" s="264" t="s">
        <v>129</v>
      </c>
    </row>
    <row r="189" s="14" customFormat="1">
      <c r="B189" s="265"/>
      <c r="C189" s="266"/>
      <c r="D189" s="245" t="s">
        <v>138</v>
      </c>
      <c r="E189" s="267" t="s">
        <v>1</v>
      </c>
      <c r="F189" s="268" t="s">
        <v>141</v>
      </c>
      <c r="G189" s="266"/>
      <c r="H189" s="269">
        <v>0.053999999999999999</v>
      </c>
      <c r="I189" s="270"/>
      <c r="J189" s="266"/>
      <c r="K189" s="266"/>
      <c r="L189" s="271"/>
      <c r="M189" s="272"/>
      <c r="N189" s="273"/>
      <c r="O189" s="273"/>
      <c r="P189" s="273"/>
      <c r="Q189" s="273"/>
      <c r="R189" s="273"/>
      <c r="S189" s="273"/>
      <c r="T189" s="274"/>
      <c r="AT189" s="275" t="s">
        <v>138</v>
      </c>
      <c r="AU189" s="275" t="s">
        <v>87</v>
      </c>
      <c r="AV189" s="14" t="s">
        <v>136</v>
      </c>
      <c r="AW189" s="14" t="s">
        <v>34</v>
      </c>
      <c r="AX189" s="14" t="s">
        <v>85</v>
      </c>
      <c r="AY189" s="275" t="s">
        <v>129</v>
      </c>
    </row>
    <row r="190" s="1" customFormat="1" ht="16.5" customHeight="1">
      <c r="B190" s="37"/>
      <c r="C190" s="230" t="s">
        <v>208</v>
      </c>
      <c r="D190" s="230" t="s">
        <v>131</v>
      </c>
      <c r="E190" s="231" t="s">
        <v>342</v>
      </c>
      <c r="F190" s="232" t="s">
        <v>343</v>
      </c>
      <c r="G190" s="233" t="s">
        <v>190</v>
      </c>
      <c r="H190" s="234">
        <v>0.16200000000000001</v>
      </c>
      <c r="I190" s="235"/>
      <c r="J190" s="236">
        <f>ROUND(I190*H190,2)</f>
        <v>0</v>
      </c>
      <c r="K190" s="232" t="s">
        <v>135</v>
      </c>
      <c r="L190" s="42"/>
      <c r="M190" s="237" t="s">
        <v>1</v>
      </c>
      <c r="N190" s="238" t="s">
        <v>43</v>
      </c>
      <c r="O190" s="85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AR190" s="241" t="s">
        <v>136</v>
      </c>
      <c r="AT190" s="241" t="s">
        <v>131</v>
      </c>
      <c r="AU190" s="241" t="s">
        <v>87</v>
      </c>
      <c r="AY190" s="16" t="s">
        <v>129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6" t="s">
        <v>85</v>
      </c>
      <c r="BK190" s="242">
        <f>ROUND(I190*H190,2)</f>
        <v>0</v>
      </c>
      <c r="BL190" s="16" t="s">
        <v>136</v>
      </c>
      <c r="BM190" s="241" t="s">
        <v>346</v>
      </c>
    </row>
    <row r="191" s="12" customFormat="1">
      <c r="B191" s="243"/>
      <c r="C191" s="244"/>
      <c r="D191" s="245" t="s">
        <v>138</v>
      </c>
      <c r="E191" s="246" t="s">
        <v>1</v>
      </c>
      <c r="F191" s="247" t="s">
        <v>347</v>
      </c>
      <c r="G191" s="244"/>
      <c r="H191" s="246" t="s">
        <v>1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AT191" s="253" t="s">
        <v>138</v>
      </c>
      <c r="AU191" s="253" t="s">
        <v>87</v>
      </c>
      <c r="AV191" s="12" t="s">
        <v>85</v>
      </c>
      <c r="AW191" s="12" t="s">
        <v>34</v>
      </c>
      <c r="AX191" s="12" t="s">
        <v>78</v>
      </c>
      <c r="AY191" s="253" t="s">
        <v>129</v>
      </c>
    </row>
    <row r="192" s="13" customFormat="1">
      <c r="B192" s="254"/>
      <c r="C192" s="255"/>
      <c r="D192" s="245" t="s">
        <v>138</v>
      </c>
      <c r="E192" s="256" t="s">
        <v>1</v>
      </c>
      <c r="F192" s="257" t="s">
        <v>331</v>
      </c>
      <c r="G192" s="255"/>
      <c r="H192" s="258">
        <v>0.16200000000000001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AT192" s="264" t="s">
        <v>138</v>
      </c>
      <c r="AU192" s="264" t="s">
        <v>87</v>
      </c>
      <c r="AV192" s="13" t="s">
        <v>87</v>
      </c>
      <c r="AW192" s="13" t="s">
        <v>34</v>
      </c>
      <c r="AX192" s="13" t="s">
        <v>78</v>
      </c>
      <c r="AY192" s="264" t="s">
        <v>129</v>
      </c>
    </row>
    <row r="193" s="14" customFormat="1">
      <c r="B193" s="265"/>
      <c r="C193" s="266"/>
      <c r="D193" s="245" t="s">
        <v>138</v>
      </c>
      <c r="E193" s="267" t="s">
        <v>1</v>
      </c>
      <c r="F193" s="268" t="s">
        <v>141</v>
      </c>
      <c r="G193" s="266"/>
      <c r="H193" s="269">
        <v>0.16200000000000001</v>
      </c>
      <c r="I193" s="270"/>
      <c r="J193" s="266"/>
      <c r="K193" s="266"/>
      <c r="L193" s="271"/>
      <c r="M193" s="272"/>
      <c r="N193" s="273"/>
      <c r="O193" s="273"/>
      <c r="P193" s="273"/>
      <c r="Q193" s="273"/>
      <c r="R193" s="273"/>
      <c r="S193" s="273"/>
      <c r="T193" s="274"/>
      <c r="AT193" s="275" t="s">
        <v>138</v>
      </c>
      <c r="AU193" s="275" t="s">
        <v>87</v>
      </c>
      <c r="AV193" s="14" t="s">
        <v>136</v>
      </c>
      <c r="AW193" s="14" t="s">
        <v>34</v>
      </c>
      <c r="AX193" s="14" t="s">
        <v>85</v>
      </c>
      <c r="AY193" s="275" t="s">
        <v>129</v>
      </c>
    </row>
    <row r="194" s="1" customFormat="1" ht="24" customHeight="1">
      <c r="B194" s="37"/>
      <c r="C194" s="230" t="s">
        <v>212</v>
      </c>
      <c r="D194" s="230" t="s">
        <v>131</v>
      </c>
      <c r="E194" s="231" t="s">
        <v>348</v>
      </c>
      <c r="F194" s="232" t="s">
        <v>349</v>
      </c>
      <c r="G194" s="233" t="s">
        <v>230</v>
      </c>
      <c r="H194" s="234">
        <v>248.40000000000001</v>
      </c>
      <c r="I194" s="235"/>
      <c r="J194" s="236">
        <f>ROUND(I194*H194,2)</f>
        <v>0</v>
      </c>
      <c r="K194" s="232" t="s">
        <v>135</v>
      </c>
      <c r="L194" s="42"/>
      <c r="M194" s="237" t="s">
        <v>1</v>
      </c>
      <c r="N194" s="238" t="s">
        <v>43</v>
      </c>
      <c r="O194" s="85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AR194" s="241" t="s">
        <v>136</v>
      </c>
      <c r="AT194" s="241" t="s">
        <v>131</v>
      </c>
      <c r="AU194" s="241" t="s">
        <v>87</v>
      </c>
      <c r="AY194" s="16" t="s">
        <v>129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6" t="s">
        <v>85</v>
      </c>
      <c r="BK194" s="242">
        <f>ROUND(I194*H194,2)</f>
        <v>0</v>
      </c>
      <c r="BL194" s="16" t="s">
        <v>136</v>
      </c>
      <c r="BM194" s="241" t="s">
        <v>350</v>
      </c>
    </row>
    <row r="195" s="12" customFormat="1">
      <c r="B195" s="243"/>
      <c r="C195" s="244"/>
      <c r="D195" s="245" t="s">
        <v>138</v>
      </c>
      <c r="E195" s="246" t="s">
        <v>1</v>
      </c>
      <c r="F195" s="247" t="s">
        <v>301</v>
      </c>
      <c r="G195" s="244"/>
      <c r="H195" s="246" t="s">
        <v>1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AT195" s="253" t="s">
        <v>138</v>
      </c>
      <c r="AU195" s="253" t="s">
        <v>87</v>
      </c>
      <c r="AV195" s="12" t="s">
        <v>85</v>
      </c>
      <c r="AW195" s="12" t="s">
        <v>34</v>
      </c>
      <c r="AX195" s="12" t="s">
        <v>78</v>
      </c>
      <c r="AY195" s="253" t="s">
        <v>129</v>
      </c>
    </row>
    <row r="196" s="13" customFormat="1">
      <c r="B196" s="254"/>
      <c r="C196" s="255"/>
      <c r="D196" s="245" t="s">
        <v>138</v>
      </c>
      <c r="E196" s="256" t="s">
        <v>1</v>
      </c>
      <c r="F196" s="257" t="s">
        <v>351</v>
      </c>
      <c r="G196" s="255"/>
      <c r="H196" s="258">
        <v>248.40000000000001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AT196" s="264" t="s">
        <v>138</v>
      </c>
      <c r="AU196" s="264" t="s">
        <v>87</v>
      </c>
      <c r="AV196" s="13" t="s">
        <v>87</v>
      </c>
      <c r="AW196" s="13" t="s">
        <v>34</v>
      </c>
      <c r="AX196" s="13" t="s">
        <v>78</v>
      </c>
      <c r="AY196" s="264" t="s">
        <v>129</v>
      </c>
    </row>
    <row r="197" s="14" customFormat="1">
      <c r="B197" s="265"/>
      <c r="C197" s="266"/>
      <c r="D197" s="245" t="s">
        <v>138</v>
      </c>
      <c r="E197" s="267" t="s">
        <v>1</v>
      </c>
      <c r="F197" s="268" t="s">
        <v>141</v>
      </c>
      <c r="G197" s="266"/>
      <c r="H197" s="269">
        <v>248.40000000000001</v>
      </c>
      <c r="I197" s="270"/>
      <c r="J197" s="266"/>
      <c r="K197" s="266"/>
      <c r="L197" s="271"/>
      <c r="M197" s="272"/>
      <c r="N197" s="273"/>
      <c r="O197" s="273"/>
      <c r="P197" s="273"/>
      <c r="Q197" s="273"/>
      <c r="R197" s="273"/>
      <c r="S197" s="273"/>
      <c r="T197" s="274"/>
      <c r="AT197" s="275" t="s">
        <v>138</v>
      </c>
      <c r="AU197" s="275" t="s">
        <v>87</v>
      </c>
      <c r="AV197" s="14" t="s">
        <v>136</v>
      </c>
      <c r="AW197" s="14" t="s">
        <v>34</v>
      </c>
      <c r="AX197" s="14" t="s">
        <v>85</v>
      </c>
      <c r="AY197" s="275" t="s">
        <v>129</v>
      </c>
    </row>
    <row r="198" s="1" customFormat="1" ht="24" customHeight="1">
      <c r="B198" s="37"/>
      <c r="C198" s="230" t="s">
        <v>215</v>
      </c>
      <c r="D198" s="230" t="s">
        <v>131</v>
      </c>
      <c r="E198" s="231" t="s">
        <v>348</v>
      </c>
      <c r="F198" s="232" t="s">
        <v>349</v>
      </c>
      <c r="G198" s="233" t="s">
        <v>230</v>
      </c>
      <c r="H198" s="234">
        <v>0.097000000000000003</v>
      </c>
      <c r="I198" s="235"/>
      <c r="J198" s="236">
        <f>ROUND(I198*H198,2)</f>
        <v>0</v>
      </c>
      <c r="K198" s="232" t="s">
        <v>135</v>
      </c>
      <c r="L198" s="42"/>
      <c r="M198" s="237" t="s">
        <v>1</v>
      </c>
      <c r="N198" s="238" t="s">
        <v>43</v>
      </c>
      <c r="O198" s="85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AR198" s="241" t="s">
        <v>136</v>
      </c>
      <c r="AT198" s="241" t="s">
        <v>131</v>
      </c>
      <c r="AU198" s="241" t="s">
        <v>87</v>
      </c>
      <c r="AY198" s="16" t="s">
        <v>129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6" t="s">
        <v>85</v>
      </c>
      <c r="BK198" s="242">
        <f>ROUND(I198*H198,2)</f>
        <v>0</v>
      </c>
      <c r="BL198" s="16" t="s">
        <v>136</v>
      </c>
      <c r="BM198" s="241" t="s">
        <v>352</v>
      </c>
    </row>
    <row r="199" s="12" customFormat="1">
      <c r="B199" s="243"/>
      <c r="C199" s="244"/>
      <c r="D199" s="245" t="s">
        <v>138</v>
      </c>
      <c r="E199" s="246" t="s">
        <v>1</v>
      </c>
      <c r="F199" s="247" t="s">
        <v>353</v>
      </c>
      <c r="G199" s="244"/>
      <c r="H199" s="246" t="s">
        <v>1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AT199" s="253" t="s">
        <v>138</v>
      </c>
      <c r="AU199" s="253" t="s">
        <v>87</v>
      </c>
      <c r="AV199" s="12" t="s">
        <v>85</v>
      </c>
      <c r="AW199" s="12" t="s">
        <v>34</v>
      </c>
      <c r="AX199" s="12" t="s">
        <v>78</v>
      </c>
      <c r="AY199" s="253" t="s">
        <v>129</v>
      </c>
    </row>
    <row r="200" s="13" customFormat="1">
      <c r="B200" s="254"/>
      <c r="C200" s="255"/>
      <c r="D200" s="245" t="s">
        <v>138</v>
      </c>
      <c r="E200" s="256" t="s">
        <v>1</v>
      </c>
      <c r="F200" s="257" t="s">
        <v>354</v>
      </c>
      <c r="G200" s="255"/>
      <c r="H200" s="258">
        <v>0.097000000000000003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AT200" s="264" t="s">
        <v>138</v>
      </c>
      <c r="AU200" s="264" t="s">
        <v>87</v>
      </c>
      <c r="AV200" s="13" t="s">
        <v>87</v>
      </c>
      <c r="AW200" s="13" t="s">
        <v>34</v>
      </c>
      <c r="AX200" s="13" t="s">
        <v>78</v>
      </c>
      <c r="AY200" s="264" t="s">
        <v>129</v>
      </c>
    </row>
    <row r="201" s="14" customFormat="1">
      <c r="B201" s="265"/>
      <c r="C201" s="266"/>
      <c r="D201" s="245" t="s">
        <v>138</v>
      </c>
      <c r="E201" s="267" t="s">
        <v>1</v>
      </c>
      <c r="F201" s="268" t="s">
        <v>141</v>
      </c>
      <c r="G201" s="266"/>
      <c r="H201" s="269">
        <v>0.097000000000000003</v>
      </c>
      <c r="I201" s="270"/>
      <c r="J201" s="266"/>
      <c r="K201" s="266"/>
      <c r="L201" s="271"/>
      <c r="M201" s="272"/>
      <c r="N201" s="273"/>
      <c r="O201" s="273"/>
      <c r="P201" s="273"/>
      <c r="Q201" s="273"/>
      <c r="R201" s="273"/>
      <c r="S201" s="273"/>
      <c r="T201" s="274"/>
      <c r="AT201" s="275" t="s">
        <v>138</v>
      </c>
      <c r="AU201" s="275" t="s">
        <v>87</v>
      </c>
      <c r="AV201" s="14" t="s">
        <v>136</v>
      </c>
      <c r="AW201" s="14" t="s">
        <v>34</v>
      </c>
      <c r="AX201" s="14" t="s">
        <v>85</v>
      </c>
      <c r="AY201" s="275" t="s">
        <v>129</v>
      </c>
    </row>
    <row r="202" s="1" customFormat="1" ht="24" customHeight="1">
      <c r="B202" s="37"/>
      <c r="C202" s="230" t="s">
        <v>220</v>
      </c>
      <c r="D202" s="230" t="s">
        <v>131</v>
      </c>
      <c r="E202" s="231" t="s">
        <v>348</v>
      </c>
      <c r="F202" s="232" t="s">
        <v>349</v>
      </c>
      <c r="G202" s="233" t="s">
        <v>230</v>
      </c>
      <c r="H202" s="234">
        <v>0.29199999999999998</v>
      </c>
      <c r="I202" s="235"/>
      <c r="J202" s="236">
        <f>ROUND(I202*H202,2)</f>
        <v>0</v>
      </c>
      <c r="K202" s="232" t="s">
        <v>135</v>
      </c>
      <c r="L202" s="42"/>
      <c r="M202" s="237" t="s">
        <v>1</v>
      </c>
      <c r="N202" s="238" t="s">
        <v>43</v>
      </c>
      <c r="O202" s="85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AR202" s="241" t="s">
        <v>136</v>
      </c>
      <c r="AT202" s="241" t="s">
        <v>131</v>
      </c>
      <c r="AU202" s="241" t="s">
        <v>87</v>
      </c>
      <c r="AY202" s="16" t="s">
        <v>129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6" t="s">
        <v>85</v>
      </c>
      <c r="BK202" s="242">
        <f>ROUND(I202*H202,2)</f>
        <v>0</v>
      </c>
      <c r="BL202" s="16" t="s">
        <v>136</v>
      </c>
      <c r="BM202" s="241" t="s">
        <v>355</v>
      </c>
    </row>
    <row r="203" s="12" customFormat="1">
      <c r="B203" s="243"/>
      <c r="C203" s="244"/>
      <c r="D203" s="245" t="s">
        <v>138</v>
      </c>
      <c r="E203" s="246" t="s">
        <v>1</v>
      </c>
      <c r="F203" s="247" t="s">
        <v>330</v>
      </c>
      <c r="G203" s="244"/>
      <c r="H203" s="246" t="s">
        <v>1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AT203" s="253" t="s">
        <v>138</v>
      </c>
      <c r="AU203" s="253" t="s">
        <v>87</v>
      </c>
      <c r="AV203" s="12" t="s">
        <v>85</v>
      </c>
      <c r="AW203" s="12" t="s">
        <v>34</v>
      </c>
      <c r="AX203" s="12" t="s">
        <v>78</v>
      </c>
      <c r="AY203" s="253" t="s">
        <v>129</v>
      </c>
    </row>
    <row r="204" s="13" customFormat="1">
      <c r="B204" s="254"/>
      <c r="C204" s="255"/>
      <c r="D204" s="245" t="s">
        <v>138</v>
      </c>
      <c r="E204" s="256" t="s">
        <v>1</v>
      </c>
      <c r="F204" s="257" t="s">
        <v>356</v>
      </c>
      <c r="G204" s="255"/>
      <c r="H204" s="258">
        <v>0.29199999999999998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AT204" s="264" t="s">
        <v>138</v>
      </c>
      <c r="AU204" s="264" t="s">
        <v>87</v>
      </c>
      <c r="AV204" s="13" t="s">
        <v>87</v>
      </c>
      <c r="AW204" s="13" t="s">
        <v>34</v>
      </c>
      <c r="AX204" s="13" t="s">
        <v>78</v>
      </c>
      <c r="AY204" s="264" t="s">
        <v>129</v>
      </c>
    </row>
    <row r="205" s="14" customFormat="1">
      <c r="B205" s="265"/>
      <c r="C205" s="266"/>
      <c r="D205" s="245" t="s">
        <v>138</v>
      </c>
      <c r="E205" s="267" t="s">
        <v>1</v>
      </c>
      <c r="F205" s="268" t="s">
        <v>141</v>
      </c>
      <c r="G205" s="266"/>
      <c r="H205" s="269">
        <v>0.29199999999999998</v>
      </c>
      <c r="I205" s="270"/>
      <c r="J205" s="266"/>
      <c r="K205" s="266"/>
      <c r="L205" s="271"/>
      <c r="M205" s="272"/>
      <c r="N205" s="273"/>
      <c r="O205" s="273"/>
      <c r="P205" s="273"/>
      <c r="Q205" s="273"/>
      <c r="R205" s="273"/>
      <c r="S205" s="273"/>
      <c r="T205" s="274"/>
      <c r="AT205" s="275" t="s">
        <v>138</v>
      </c>
      <c r="AU205" s="275" t="s">
        <v>87</v>
      </c>
      <c r="AV205" s="14" t="s">
        <v>136</v>
      </c>
      <c r="AW205" s="14" t="s">
        <v>34</v>
      </c>
      <c r="AX205" s="14" t="s">
        <v>85</v>
      </c>
      <c r="AY205" s="275" t="s">
        <v>129</v>
      </c>
    </row>
    <row r="206" s="1" customFormat="1" ht="24" customHeight="1">
      <c r="B206" s="37"/>
      <c r="C206" s="230" t="s">
        <v>227</v>
      </c>
      <c r="D206" s="230" t="s">
        <v>131</v>
      </c>
      <c r="E206" s="231" t="s">
        <v>357</v>
      </c>
      <c r="F206" s="232" t="s">
        <v>358</v>
      </c>
      <c r="G206" s="233" t="s">
        <v>134</v>
      </c>
      <c r="H206" s="234">
        <v>324</v>
      </c>
      <c r="I206" s="235"/>
      <c r="J206" s="236">
        <f>ROUND(I206*H206,2)</f>
        <v>0</v>
      </c>
      <c r="K206" s="232" t="s">
        <v>135</v>
      </c>
      <c r="L206" s="42"/>
      <c r="M206" s="237" t="s">
        <v>1</v>
      </c>
      <c r="N206" s="238" t="s">
        <v>43</v>
      </c>
      <c r="O206" s="85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AR206" s="241" t="s">
        <v>136</v>
      </c>
      <c r="AT206" s="241" t="s">
        <v>131</v>
      </c>
      <c r="AU206" s="241" t="s">
        <v>87</v>
      </c>
      <c r="AY206" s="16" t="s">
        <v>129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6" t="s">
        <v>85</v>
      </c>
      <c r="BK206" s="242">
        <f>ROUND(I206*H206,2)</f>
        <v>0</v>
      </c>
      <c r="BL206" s="16" t="s">
        <v>136</v>
      </c>
      <c r="BM206" s="241" t="s">
        <v>359</v>
      </c>
    </row>
    <row r="207" s="12" customFormat="1">
      <c r="B207" s="243"/>
      <c r="C207" s="244"/>
      <c r="D207" s="245" t="s">
        <v>138</v>
      </c>
      <c r="E207" s="246" t="s">
        <v>1</v>
      </c>
      <c r="F207" s="247" t="s">
        <v>139</v>
      </c>
      <c r="G207" s="244"/>
      <c r="H207" s="246" t="s">
        <v>1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AT207" s="253" t="s">
        <v>138</v>
      </c>
      <c r="AU207" s="253" t="s">
        <v>87</v>
      </c>
      <c r="AV207" s="12" t="s">
        <v>85</v>
      </c>
      <c r="AW207" s="12" t="s">
        <v>34</v>
      </c>
      <c r="AX207" s="12" t="s">
        <v>78</v>
      </c>
      <c r="AY207" s="253" t="s">
        <v>129</v>
      </c>
    </row>
    <row r="208" s="13" customFormat="1">
      <c r="B208" s="254"/>
      <c r="C208" s="255"/>
      <c r="D208" s="245" t="s">
        <v>138</v>
      </c>
      <c r="E208" s="256" t="s">
        <v>1</v>
      </c>
      <c r="F208" s="257" t="s">
        <v>360</v>
      </c>
      <c r="G208" s="255"/>
      <c r="H208" s="258">
        <v>324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AT208" s="264" t="s">
        <v>138</v>
      </c>
      <c r="AU208" s="264" t="s">
        <v>87</v>
      </c>
      <c r="AV208" s="13" t="s">
        <v>87</v>
      </c>
      <c r="AW208" s="13" t="s">
        <v>34</v>
      </c>
      <c r="AX208" s="13" t="s">
        <v>78</v>
      </c>
      <c r="AY208" s="264" t="s">
        <v>129</v>
      </c>
    </row>
    <row r="209" s="14" customFormat="1">
      <c r="B209" s="265"/>
      <c r="C209" s="266"/>
      <c r="D209" s="245" t="s">
        <v>138</v>
      </c>
      <c r="E209" s="267" t="s">
        <v>1</v>
      </c>
      <c r="F209" s="268" t="s">
        <v>141</v>
      </c>
      <c r="G209" s="266"/>
      <c r="H209" s="269">
        <v>324</v>
      </c>
      <c r="I209" s="270"/>
      <c r="J209" s="266"/>
      <c r="K209" s="266"/>
      <c r="L209" s="271"/>
      <c r="M209" s="272"/>
      <c r="N209" s="273"/>
      <c r="O209" s="273"/>
      <c r="P209" s="273"/>
      <c r="Q209" s="273"/>
      <c r="R209" s="273"/>
      <c r="S209" s="273"/>
      <c r="T209" s="274"/>
      <c r="AT209" s="275" t="s">
        <v>138</v>
      </c>
      <c r="AU209" s="275" t="s">
        <v>87</v>
      </c>
      <c r="AV209" s="14" t="s">
        <v>136</v>
      </c>
      <c r="AW209" s="14" t="s">
        <v>34</v>
      </c>
      <c r="AX209" s="14" t="s">
        <v>85</v>
      </c>
      <c r="AY209" s="275" t="s">
        <v>129</v>
      </c>
    </row>
    <row r="210" s="1" customFormat="1" ht="16.5" customHeight="1">
      <c r="B210" s="37"/>
      <c r="C210" s="281" t="s">
        <v>7</v>
      </c>
      <c r="D210" s="281" t="s">
        <v>361</v>
      </c>
      <c r="E210" s="282" t="s">
        <v>362</v>
      </c>
      <c r="F210" s="283" t="s">
        <v>363</v>
      </c>
      <c r="G210" s="284" t="s">
        <v>190</v>
      </c>
      <c r="H210" s="285">
        <v>5.0999999999999996</v>
      </c>
      <c r="I210" s="286"/>
      <c r="J210" s="287">
        <f>ROUND(I210*H210,2)</f>
        <v>0</v>
      </c>
      <c r="K210" s="283" t="s">
        <v>1</v>
      </c>
      <c r="L210" s="288"/>
      <c r="M210" s="289" t="s">
        <v>1</v>
      </c>
      <c r="N210" s="290" t="s">
        <v>43</v>
      </c>
      <c r="O210" s="85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AR210" s="241" t="s">
        <v>166</v>
      </c>
      <c r="AT210" s="241" t="s">
        <v>361</v>
      </c>
      <c r="AU210" s="241" t="s">
        <v>87</v>
      </c>
      <c r="AY210" s="16" t="s">
        <v>129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6" t="s">
        <v>85</v>
      </c>
      <c r="BK210" s="242">
        <f>ROUND(I210*H210,2)</f>
        <v>0</v>
      </c>
      <c r="BL210" s="16" t="s">
        <v>136</v>
      </c>
      <c r="BM210" s="241" t="s">
        <v>364</v>
      </c>
    </row>
    <row r="211" s="12" customFormat="1">
      <c r="B211" s="243"/>
      <c r="C211" s="244"/>
      <c r="D211" s="245" t="s">
        <v>138</v>
      </c>
      <c r="E211" s="246" t="s">
        <v>1</v>
      </c>
      <c r="F211" s="247" t="s">
        <v>139</v>
      </c>
      <c r="G211" s="244"/>
      <c r="H211" s="246" t="s">
        <v>1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AT211" s="253" t="s">
        <v>138</v>
      </c>
      <c r="AU211" s="253" t="s">
        <v>87</v>
      </c>
      <c r="AV211" s="12" t="s">
        <v>85</v>
      </c>
      <c r="AW211" s="12" t="s">
        <v>34</v>
      </c>
      <c r="AX211" s="12" t="s">
        <v>78</v>
      </c>
      <c r="AY211" s="253" t="s">
        <v>129</v>
      </c>
    </row>
    <row r="212" s="13" customFormat="1">
      <c r="B212" s="254"/>
      <c r="C212" s="255"/>
      <c r="D212" s="245" t="s">
        <v>138</v>
      </c>
      <c r="E212" s="256" t="s">
        <v>1</v>
      </c>
      <c r="F212" s="257" t="s">
        <v>334</v>
      </c>
      <c r="G212" s="255"/>
      <c r="H212" s="258">
        <v>5.0999999999999996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AT212" s="264" t="s">
        <v>138</v>
      </c>
      <c r="AU212" s="264" t="s">
        <v>87</v>
      </c>
      <c r="AV212" s="13" t="s">
        <v>87</v>
      </c>
      <c r="AW212" s="13" t="s">
        <v>34</v>
      </c>
      <c r="AX212" s="13" t="s">
        <v>78</v>
      </c>
      <c r="AY212" s="264" t="s">
        <v>129</v>
      </c>
    </row>
    <row r="213" s="14" customFormat="1">
      <c r="B213" s="265"/>
      <c r="C213" s="266"/>
      <c r="D213" s="245" t="s">
        <v>138</v>
      </c>
      <c r="E213" s="267" t="s">
        <v>1</v>
      </c>
      <c r="F213" s="268" t="s">
        <v>141</v>
      </c>
      <c r="G213" s="266"/>
      <c r="H213" s="269">
        <v>5.0999999999999996</v>
      </c>
      <c r="I213" s="270"/>
      <c r="J213" s="266"/>
      <c r="K213" s="266"/>
      <c r="L213" s="271"/>
      <c r="M213" s="272"/>
      <c r="N213" s="273"/>
      <c r="O213" s="273"/>
      <c r="P213" s="273"/>
      <c r="Q213" s="273"/>
      <c r="R213" s="273"/>
      <c r="S213" s="273"/>
      <c r="T213" s="274"/>
      <c r="AT213" s="275" t="s">
        <v>138</v>
      </c>
      <c r="AU213" s="275" t="s">
        <v>87</v>
      </c>
      <c r="AV213" s="14" t="s">
        <v>136</v>
      </c>
      <c r="AW213" s="14" t="s">
        <v>34</v>
      </c>
      <c r="AX213" s="14" t="s">
        <v>85</v>
      </c>
      <c r="AY213" s="275" t="s">
        <v>129</v>
      </c>
    </row>
    <row r="214" s="1" customFormat="1" ht="24" customHeight="1">
      <c r="B214" s="37"/>
      <c r="C214" s="230" t="s">
        <v>198</v>
      </c>
      <c r="D214" s="230" t="s">
        <v>131</v>
      </c>
      <c r="E214" s="231" t="s">
        <v>365</v>
      </c>
      <c r="F214" s="232" t="s">
        <v>366</v>
      </c>
      <c r="G214" s="233" t="s">
        <v>134</v>
      </c>
      <c r="H214" s="234">
        <v>324</v>
      </c>
      <c r="I214" s="235"/>
      <c r="J214" s="236">
        <f>ROUND(I214*H214,2)</f>
        <v>0</v>
      </c>
      <c r="K214" s="232" t="s">
        <v>135</v>
      </c>
      <c r="L214" s="42"/>
      <c r="M214" s="237" t="s">
        <v>1</v>
      </c>
      <c r="N214" s="238" t="s">
        <v>43</v>
      </c>
      <c r="O214" s="85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AR214" s="241" t="s">
        <v>136</v>
      </c>
      <c r="AT214" s="241" t="s">
        <v>131</v>
      </c>
      <c r="AU214" s="241" t="s">
        <v>87</v>
      </c>
      <c r="AY214" s="16" t="s">
        <v>129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6" t="s">
        <v>85</v>
      </c>
      <c r="BK214" s="242">
        <f>ROUND(I214*H214,2)</f>
        <v>0</v>
      </c>
      <c r="BL214" s="16" t="s">
        <v>136</v>
      </c>
      <c r="BM214" s="241" t="s">
        <v>367</v>
      </c>
    </row>
    <row r="215" s="12" customFormat="1">
      <c r="B215" s="243"/>
      <c r="C215" s="244"/>
      <c r="D215" s="245" t="s">
        <v>138</v>
      </c>
      <c r="E215" s="246" t="s">
        <v>1</v>
      </c>
      <c r="F215" s="247" t="s">
        <v>139</v>
      </c>
      <c r="G215" s="244"/>
      <c r="H215" s="246" t="s">
        <v>1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AT215" s="253" t="s">
        <v>138</v>
      </c>
      <c r="AU215" s="253" t="s">
        <v>87</v>
      </c>
      <c r="AV215" s="12" t="s">
        <v>85</v>
      </c>
      <c r="AW215" s="12" t="s">
        <v>34</v>
      </c>
      <c r="AX215" s="12" t="s">
        <v>78</v>
      </c>
      <c r="AY215" s="253" t="s">
        <v>129</v>
      </c>
    </row>
    <row r="216" s="13" customFormat="1">
      <c r="B216" s="254"/>
      <c r="C216" s="255"/>
      <c r="D216" s="245" t="s">
        <v>138</v>
      </c>
      <c r="E216" s="256" t="s">
        <v>1</v>
      </c>
      <c r="F216" s="257" t="s">
        <v>360</v>
      </c>
      <c r="G216" s="255"/>
      <c r="H216" s="258">
        <v>324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AT216" s="264" t="s">
        <v>138</v>
      </c>
      <c r="AU216" s="264" t="s">
        <v>87</v>
      </c>
      <c r="AV216" s="13" t="s">
        <v>87</v>
      </c>
      <c r="AW216" s="13" t="s">
        <v>34</v>
      </c>
      <c r="AX216" s="13" t="s">
        <v>78</v>
      </c>
      <c r="AY216" s="264" t="s">
        <v>129</v>
      </c>
    </row>
    <row r="217" s="14" customFormat="1">
      <c r="B217" s="265"/>
      <c r="C217" s="266"/>
      <c r="D217" s="245" t="s">
        <v>138</v>
      </c>
      <c r="E217" s="267" t="s">
        <v>1</v>
      </c>
      <c r="F217" s="268" t="s">
        <v>141</v>
      </c>
      <c r="G217" s="266"/>
      <c r="H217" s="269">
        <v>324</v>
      </c>
      <c r="I217" s="270"/>
      <c r="J217" s="266"/>
      <c r="K217" s="266"/>
      <c r="L217" s="271"/>
      <c r="M217" s="272"/>
      <c r="N217" s="273"/>
      <c r="O217" s="273"/>
      <c r="P217" s="273"/>
      <c r="Q217" s="273"/>
      <c r="R217" s="273"/>
      <c r="S217" s="273"/>
      <c r="T217" s="274"/>
      <c r="AT217" s="275" t="s">
        <v>138</v>
      </c>
      <c r="AU217" s="275" t="s">
        <v>87</v>
      </c>
      <c r="AV217" s="14" t="s">
        <v>136</v>
      </c>
      <c r="AW217" s="14" t="s">
        <v>34</v>
      </c>
      <c r="AX217" s="14" t="s">
        <v>85</v>
      </c>
      <c r="AY217" s="275" t="s">
        <v>129</v>
      </c>
    </row>
    <row r="218" s="1" customFormat="1" ht="16.5" customHeight="1">
      <c r="B218" s="37"/>
      <c r="C218" s="281" t="s">
        <v>242</v>
      </c>
      <c r="D218" s="281" t="s">
        <v>361</v>
      </c>
      <c r="E218" s="282" t="s">
        <v>368</v>
      </c>
      <c r="F218" s="283" t="s">
        <v>369</v>
      </c>
      <c r="G218" s="284" t="s">
        <v>370</v>
      </c>
      <c r="H218" s="285">
        <v>11.178000000000001</v>
      </c>
      <c r="I218" s="286"/>
      <c r="J218" s="287">
        <f>ROUND(I218*H218,2)</f>
        <v>0</v>
      </c>
      <c r="K218" s="283" t="s">
        <v>135</v>
      </c>
      <c r="L218" s="288"/>
      <c r="M218" s="289" t="s">
        <v>1</v>
      </c>
      <c r="N218" s="290" t="s">
        <v>43</v>
      </c>
      <c r="O218" s="85"/>
      <c r="P218" s="239">
        <f>O218*H218</f>
        <v>0</v>
      </c>
      <c r="Q218" s="239">
        <v>0.001</v>
      </c>
      <c r="R218" s="239">
        <f>Q218*H218</f>
        <v>0.011178</v>
      </c>
      <c r="S218" s="239">
        <v>0</v>
      </c>
      <c r="T218" s="240">
        <f>S218*H218</f>
        <v>0</v>
      </c>
      <c r="AR218" s="241" t="s">
        <v>166</v>
      </c>
      <c r="AT218" s="241" t="s">
        <v>361</v>
      </c>
      <c r="AU218" s="241" t="s">
        <v>87</v>
      </c>
      <c r="AY218" s="16" t="s">
        <v>129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6" t="s">
        <v>85</v>
      </c>
      <c r="BK218" s="242">
        <f>ROUND(I218*H218,2)</f>
        <v>0</v>
      </c>
      <c r="BL218" s="16" t="s">
        <v>136</v>
      </c>
      <c r="BM218" s="241" t="s">
        <v>371</v>
      </c>
    </row>
    <row r="219" s="12" customFormat="1">
      <c r="B219" s="243"/>
      <c r="C219" s="244"/>
      <c r="D219" s="245" t="s">
        <v>138</v>
      </c>
      <c r="E219" s="246" t="s">
        <v>1</v>
      </c>
      <c r="F219" s="247" t="s">
        <v>372</v>
      </c>
      <c r="G219" s="244"/>
      <c r="H219" s="246" t="s">
        <v>1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AT219" s="253" t="s">
        <v>138</v>
      </c>
      <c r="AU219" s="253" t="s">
        <v>87</v>
      </c>
      <c r="AV219" s="12" t="s">
        <v>85</v>
      </c>
      <c r="AW219" s="12" t="s">
        <v>34</v>
      </c>
      <c r="AX219" s="12" t="s">
        <v>78</v>
      </c>
      <c r="AY219" s="253" t="s">
        <v>129</v>
      </c>
    </row>
    <row r="220" s="13" customFormat="1">
      <c r="B220" s="254"/>
      <c r="C220" s="255"/>
      <c r="D220" s="245" t="s">
        <v>138</v>
      </c>
      <c r="E220" s="256" t="s">
        <v>1</v>
      </c>
      <c r="F220" s="257" t="s">
        <v>373</v>
      </c>
      <c r="G220" s="255"/>
      <c r="H220" s="258">
        <v>11.178000000000001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AT220" s="264" t="s">
        <v>138</v>
      </c>
      <c r="AU220" s="264" t="s">
        <v>87</v>
      </c>
      <c r="AV220" s="13" t="s">
        <v>87</v>
      </c>
      <c r="AW220" s="13" t="s">
        <v>34</v>
      </c>
      <c r="AX220" s="13" t="s">
        <v>78</v>
      </c>
      <c r="AY220" s="264" t="s">
        <v>129</v>
      </c>
    </row>
    <row r="221" s="14" customFormat="1">
      <c r="B221" s="265"/>
      <c r="C221" s="266"/>
      <c r="D221" s="245" t="s">
        <v>138</v>
      </c>
      <c r="E221" s="267" t="s">
        <v>1</v>
      </c>
      <c r="F221" s="268" t="s">
        <v>141</v>
      </c>
      <c r="G221" s="266"/>
      <c r="H221" s="269">
        <v>11.178000000000001</v>
      </c>
      <c r="I221" s="270"/>
      <c r="J221" s="266"/>
      <c r="K221" s="266"/>
      <c r="L221" s="271"/>
      <c r="M221" s="272"/>
      <c r="N221" s="273"/>
      <c r="O221" s="273"/>
      <c r="P221" s="273"/>
      <c r="Q221" s="273"/>
      <c r="R221" s="273"/>
      <c r="S221" s="273"/>
      <c r="T221" s="274"/>
      <c r="AT221" s="275" t="s">
        <v>138</v>
      </c>
      <c r="AU221" s="275" t="s">
        <v>87</v>
      </c>
      <c r="AV221" s="14" t="s">
        <v>136</v>
      </c>
      <c r="AW221" s="14" t="s">
        <v>34</v>
      </c>
      <c r="AX221" s="14" t="s">
        <v>85</v>
      </c>
      <c r="AY221" s="275" t="s">
        <v>129</v>
      </c>
    </row>
    <row r="222" s="1" customFormat="1" ht="16.5" customHeight="1">
      <c r="B222" s="37"/>
      <c r="C222" s="230" t="s">
        <v>246</v>
      </c>
      <c r="D222" s="230" t="s">
        <v>131</v>
      </c>
      <c r="E222" s="231" t="s">
        <v>374</v>
      </c>
      <c r="F222" s="232" t="s">
        <v>375</v>
      </c>
      <c r="G222" s="233" t="s">
        <v>134</v>
      </c>
      <c r="H222" s="234">
        <v>324</v>
      </c>
      <c r="I222" s="235"/>
      <c r="J222" s="236">
        <f>ROUND(I222*H222,2)</f>
        <v>0</v>
      </c>
      <c r="K222" s="232" t="s">
        <v>135</v>
      </c>
      <c r="L222" s="42"/>
      <c r="M222" s="237" t="s">
        <v>1</v>
      </c>
      <c r="N222" s="238" t="s">
        <v>43</v>
      </c>
      <c r="O222" s="85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AR222" s="241" t="s">
        <v>136</v>
      </c>
      <c r="AT222" s="241" t="s">
        <v>131</v>
      </c>
      <c r="AU222" s="241" t="s">
        <v>87</v>
      </c>
      <c r="AY222" s="16" t="s">
        <v>129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6" t="s">
        <v>85</v>
      </c>
      <c r="BK222" s="242">
        <f>ROUND(I222*H222,2)</f>
        <v>0</v>
      </c>
      <c r="BL222" s="16" t="s">
        <v>136</v>
      </c>
      <c r="BM222" s="241" t="s">
        <v>376</v>
      </c>
    </row>
    <row r="223" s="12" customFormat="1">
      <c r="B223" s="243"/>
      <c r="C223" s="244"/>
      <c r="D223" s="245" t="s">
        <v>138</v>
      </c>
      <c r="E223" s="246" t="s">
        <v>1</v>
      </c>
      <c r="F223" s="247" t="s">
        <v>377</v>
      </c>
      <c r="G223" s="244"/>
      <c r="H223" s="246" t="s">
        <v>1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AT223" s="253" t="s">
        <v>138</v>
      </c>
      <c r="AU223" s="253" t="s">
        <v>87</v>
      </c>
      <c r="AV223" s="12" t="s">
        <v>85</v>
      </c>
      <c r="AW223" s="12" t="s">
        <v>34</v>
      </c>
      <c r="AX223" s="12" t="s">
        <v>78</v>
      </c>
      <c r="AY223" s="253" t="s">
        <v>129</v>
      </c>
    </row>
    <row r="224" s="13" customFormat="1">
      <c r="B224" s="254"/>
      <c r="C224" s="255"/>
      <c r="D224" s="245" t="s">
        <v>138</v>
      </c>
      <c r="E224" s="256" t="s">
        <v>1</v>
      </c>
      <c r="F224" s="257" t="s">
        <v>360</v>
      </c>
      <c r="G224" s="255"/>
      <c r="H224" s="258">
        <v>324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AT224" s="264" t="s">
        <v>138</v>
      </c>
      <c r="AU224" s="264" t="s">
        <v>87</v>
      </c>
      <c r="AV224" s="13" t="s">
        <v>87</v>
      </c>
      <c r="AW224" s="13" t="s">
        <v>34</v>
      </c>
      <c r="AX224" s="13" t="s">
        <v>78</v>
      </c>
      <c r="AY224" s="264" t="s">
        <v>129</v>
      </c>
    </row>
    <row r="225" s="14" customFormat="1">
      <c r="B225" s="265"/>
      <c r="C225" s="266"/>
      <c r="D225" s="245" t="s">
        <v>138</v>
      </c>
      <c r="E225" s="267" t="s">
        <v>1</v>
      </c>
      <c r="F225" s="268" t="s">
        <v>141</v>
      </c>
      <c r="G225" s="266"/>
      <c r="H225" s="269">
        <v>324</v>
      </c>
      <c r="I225" s="270"/>
      <c r="J225" s="266"/>
      <c r="K225" s="266"/>
      <c r="L225" s="271"/>
      <c r="M225" s="272"/>
      <c r="N225" s="273"/>
      <c r="O225" s="273"/>
      <c r="P225" s="273"/>
      <c r="Q225" s="273"/>
      <c r="R225" s="273"/>
      <c r="S225" s="273"/>
      <c r="T225" s="274"/>
      <c r="AT225" s="275" t="s">
        <v>138</v>
      </c>
      <c r="AU225" s="275" t="s">
        <v>87</v>
      </c>
      <c r="AV225" s="14" t="s">
        <v>136</v>
      </c>
      <c r="AW225" s="14" t="s">
        <v>34</v>
      </c>
      <c r="AX225" s="14" t="s">
        <v>85</v>
      </c>
      <c r="AY225" s="275" t="s">
        <v>129</v>
      </c>
    </row>
    <row r="226" s="1" customFormat="1" ht="16.5" customHeight="1">
      <c r="B226" s="37"/>
      <c r="C226" s="230" t="s">
        <v>252</v>
      </c>
      <c r="D226" s="230" t="s">
        <v>131</v>
      </c>
      <c r="E226" s="231" t="s">
        <v>378</v>
      </c>
      <c r="F226" s="232" t="s">
        <v>379</v>
      </c>
      <c r="G226" s="233" t="s">
        <v>134</v>
      </c>
      <c r="H226" s="234">
        <v>293</v>
      </c>
      <c r="I226" s="235"/>
      <c r="J226" s="236">
        <f>ROUND(I226*H226,2)</f>
        <v>0</v>
      </c>
      <c r="K226" s="232" t="s">
        <v>135</v>
      </c>
      <c r="L226" s="42"/>
      <c r="M226" s="237" t="s">
        <v>1</v>
      </c>
      <c r="N226" s="238" t="s">
        <v>43</v>
      </c>
      <c r="O226" s="85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AR226" s="241" t="s">
        <v>136</v>
      </c>
      <c r="AT226" s="241" t="s">
        <v>131</v>
      </c>
      <c r="AU226" s="241" t="s">
        <v>87</v>
      </c>
      <c r="AY226" s="16" t="s">
        <v>129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6" t="s">
        <v>85</v>
      </c>
      <c r="BK226" s="242">
        <f>ROUND(I226*H226,2)</f>
        <v>0</v>
      </c>
      <c r="BL226" s="16" t="s">
        <v>136</v>
      </c>
      <c r="BM226" s="241" t="s">
        <v>380</v>
      </c>
    </row>
    <row r="227" s="12" customFormat="1">
      <c r="B227" s="243"/>
      <c r="C227" s="244"/>
      <c r="D227" s="245" t="s">
        <v>138</v>
      </c>
      <c r="E227" s="246" t="s">
        <v>1</v>
      </c>
      <c r="F227" s="247" t="s">
        <v>381</v>
      </c>
      <c r="G227" s="244"/>
      <c r="H227" s="246" t="s">
        <v>1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AT227" s="253" t="s">
        <v>138</v>
      </c>
      <c r="AU227" s="253" t="s">
        <v>87</v>
      </c>
      <c r="AV227" s="12" t="s">
        <v>85</v>
      </c>
      <c r="AW227" s="12" t="s">
        <v>34</v>
      </c>
      <c r="AX227" s="12" t="s">
        <v>78</v>
      </c>
      <c r="AY227" s="253" t="s">
        <v>129</v>
      </c>
    </row>
    <row r="228" s="13" customFormat="1">
      <c r="B228" s="254"/>
      <c r="C228" s="255"/>
      <c r="D228" s="245" t="s">
        <v>138</v>
      </c>
      <c r="E228" s="256" t="s">
        <v>1</v>
      </c>
      <c r="F228" s="257" t="s">
        <v>382</v>
      </c>
      <c r="G228" s="255"/>
      <c r="H228" s="258">
        <v>293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AT228" s="264" t="s">
        <v>138</v>
      </c>
      <c r="AU228" s="264" t="s">
        <v>87</v>
      </c>
      <c r="AV228" s="13" t="s">
        <v>87</v>
      </c>
      <c r="AW228" s="13" t="s">
        <v>34</v>
      </c>
      <c r="AX228" s="13" t="s">
        <v>78</v>
      </c>
      <c r="AY228" s="264" t="s">
        <v>129</v>
      </c>
    </row>
    <row r="229" s="14" customFormat="1">
      <c r="B229" s="265"/>
      <c r="C229" s="266"/>
      <c r="D229" s="245" t="s">
        <v>138</v>
      </c>
      <c r="E229" s="267" t="s">
        <v>1</v>
      </c>
      <c r="F229" s="268" t="s">
        <v>141</v>
      </c>
      <c r="G229" s="266"/>
      <c r="H229" s="269">
        <v>293</v>
      </c>
      <c r="I229" s="270"/>
      <c r="J229" s="266"/>
      <c r="K229" s="266"/>
      <c r="L229" s="271"/>
      <c r="M229" s="272"/>
      <c r="N229" s="273"/>
      <c r="O229" s="273"/>
      <c r="P229" s="273"/>
      <c r="Q229" s="273"/>
      <c r="R229" s="273"/>
      <c r="S229" s="273"/>
      <c r="T229" s="274"/>
      <c r="AT229" s="275" t="s">
        <v>138</v>
      </c>
      <c r="AU229" s="275" t="s">
        <v>87</v>
      </c>
      <c r="AV229" s="14" t="s">
        <v>136</v>
      </c>
      <c r="AW229" s="14" t="s">
        <v>34</v>
      </c>
      <c r="AX229" s="14" t="s">
        <v>85</v>
      </c>
      <c r="AY229" s="275" t="s">
        <v>129</v>
      </c>
    </row>
    <row r="230" s="11" customFormat="1" ht="22.8" customHeight="1">
      <c r="B230" s="214"/>
      <c r="C230" s="215"/>
      <c r="D230" s="216" t="s">
        <v>77</v>
      </c>
      <c r="E230" s="228" t="s">
        <v>154</v>
      </c>
      <c r="F230" s="228" t="s">
        <v>383</v>
      </c>
      <c r="G230" s="215"/>
      <c r="H230" s="215"/>
      <c r="I230" s="218"/>
      <c r="J230" s="229">
        <f>BK230</f>
        <v>0</v>
      </c>
      <c r="K230" s="215"/>
      <c r="L230" s="220"/>
      <c r="M230" s="221"/>
      <c r="N230" s="222"/>
      <c r="O230" s="222"/>
      <c r="P230" s="223">
        <f>SUM(P231:P306)</f>
        <v>0</v>
      </c>
      <c r="Q230" s="222"/>
      <c r="R230" s="223">
        <f>SUM(R231:R306)</f>
        <v>46.325599999999994</v>
      </c>
      <c r="S230" s="222"/>
      <c r="T230" s="224">
        <f>SUM(T231:T306)</f>
        <v>0</v>
      </c>
      <c r="AR230" s="225" t="s">
        <v>85</v>
      </c>
      <c r="AT230" s="226" t="s">
        <v>77</v>
      </c>
      <c r="AU230" s="226" t="s">
        <v>85</v>
      </c>
      <c r="AY230" s="225" t="s">
        <v>129</v>
      </c>
      <c r="BK230" s="227">
        <f>SUM(BK231:BK306)</f>
        <v>0</v>
      </c>
    </row>
    <row r="231" s="1" customFormat="1" ht="16.5" customHeight="1">
      <c r="B231" s="37"/>
      <c r="C231" s="230" t="s">
        <v>258</v>
      </c>
      <c r="D231" s="230" t="s">
        <v>131</v>
      </c>
      <c r="E231" s="231" t="s">
        <v>384</v>
      </c>
      <c r="F231" s="232" t="s">
        <v>385</v>
      </c>
      <c r="G231" s="233" t="s">
        <v>134</v>
      </c>
      <c r="H231" s="234">
        <v>191</v>
      </c>
      <c r="I231" s="235"/>
      <c r="J231" s="236">
        <f>ROUND(I231*H231,2)</f>
        <v>0</v>
      </c>
      <c r="K231" s="232" t="s">
        <v>135</v>
      </c>
      <c r="L231" s="42"/>
      <c r="M231" s="237" t="s">
        <v>1</v>
      </c>
      <c r="N231" s="238" t="s">
        <v>43</v>
      </c>
      <c r="O231" s="85"/>
      <c r="P231" s="239">
        <f>O231*H231</f>
        <v>0</v>
      </c>
      <c r="Q231" s="239">
        <v>0</v>
      </c>
      <c r="R231" s="239">
        <f>Q231*H231</f>
        <v>0</v>
      </c>
      <c r="S231" s="239">
        <v>0</v>
      </c>
      <c r="T231" s="240">
        <f>S231*H231</f>
        <v>0</v>
      </c>
      <c r="AR231" s="241" t="s">
        <v>136</v>
      </c>
      <c r="AT231" s="241" t="s">
        <v>131</v>
      </c>
      <c r="AU231" s="241" t="s">
        <v>87</v>
      </c>
      <c r="AY231" s="16" t="s">
        <v>129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6" t="s">
        <v>85</v>
      </c>
      <c r="BK231" s="242">
        <f>ROUND(I231*H231,2)</f>
        <v>0</v>
      </c>
      <c r="BL231" s="16" t="s">
        <v>136</v>
      </c>
      <c r="BM231" s="241" t="s">
        <v>386</v>
      </c>
    </row>
    <row r="232" s="12" customFormat="1">
      <c r="B232" s="243"/>
      <c r="C232" s="244"/>
      <c r="D232" s="245" t="s">
        <v>138</v>
      </c>
      <c r="E232" s="246" t="s">
        <v>1</v>
      </c>
      <c r="F232" s="247" t="s">
        <v>387</v>
      </c>
      <c r="G232" s="244"/>
      <c r="H232" s="246" t="s">
        <v>1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AT232" s="253" t="s">
        <v>138</v>
      </c>
      <c r="AU232" s="253" t="s">
        <v>87</v>
      </c>
      <c r="AV232" s="12" t="s">
        <v>85</v>
      </c>
      <c r="AW232" s="12" t="s">
        <v>34</v>
      </c>
      <c r="AX232" s="12" t="s">
        <v>78</v>
      </c>
      <c r="AY232" s="253" t="s">
        <v>129</v>
      </c>
    </row>
    <row r="233" s="13" customFormat="1">
      <c r="B233" s="254"/>
      <c r="C233" s="255"/>
      <c r="D233" s="245" t="s">
        <v>138</v>
      </c>
      <c r="E233" s="256" t="s">
        <v>1</v>
      </c>
      <c r="F233" s="257" t="s">
        <v>388</v>
      </c>
      <c r="G233" s="255"/>
      <c r="H233" s="258">
        <v>191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AT233" s="264" t="s">
        <v>138</v>
      </c>
      <c r="AU233" s="264" t="s">
        <v>87</v>
      </c>
      <c r="AV233" s="13" t="s">
        <v>87</v>
      </c>
      <c r="AW233" s="13" t="s">
        <v>34</v>
      </c>
      <c r="AX233" s="13" t="s">
        <v>78</v>
      </c>
      <c r="AY233" s="264" t="s">
        <v>129</v>
      </c>
    </row>
    <row r="234" s="14" customFormat="1">
      <c r="B234" s="265"/>
      <c r="C234" s="266"/>
      <c r="D234" s="245" t="s">
        <v>138</v>
      </c>
      <c r="E234" s="267" t="s">
        <v>1</v>
      </c>
      <c r="F234" s="268" t="s">
        <v>141</v>
      </c>
      <c r="G234" s="266"/>
      <c r="H234" s="269">
        <v>191</v>
      </c>
      <c r="I234" s="270"/>
      <c r="J234" s="266"/>
      <c r="K234" s="266"/>
      <c r="L234" s="271"/>
      <c r="M234" s="272"/>
      <c r="N234" s="273"/>
      <c r="O234" s="273"/>
      <c r="P234" s="273"/>
      <c r="Q234" s="273"/>
      <c r="R234" s="273"/>
      <c r="S234" s="273"/>
      <c r="T234" s="274"/>
      <c r="AT234" s="275" t="s">
        <v>138</v>
      </c>
      <c r="AU234" s="275" t="s">
        <v>87</v>
      </c>
      <c r="AV234" s="14" t="s">
        <v>136</v>
      </c>
      <c r="AW234" s="14" t="s">
        <v>34</v>
      </c>
      <c r="AX234" s="14" t="s">
        <v>85</v>
      </c>
      <c r="AY234" s="275" t="s">
        <v>129</v>
      </c>
    </row>
    <row r="235" s="1" customFormat="1" ht="16.5" customHeight="1">
      <c r="B235" s="37"/>
      <c r="C235" s="230" t="s">
        <v>262</v>
      </c>
      <c r="D235" s="230" t="s">
        <v>131</v>
      </c>
      <c r="E235" s="231" t="s">
        <v>384</v>
      </c>
      <c r="F235" s="232" t="s">
        <v>385</v>
      </c>
      <c r="G235" s="233" t="s">
        <v>134</v>
      </c>
      <c r="H235" s="234">
        <v>191</v>
      </c>
      <c r="I235" s="235"/>
      <c r="J235" s="236">
        <f>ROUND(I235*H235,2)</f>
        <v>0</v>
      </c>
      <c r="K235" s="232" t="s">
        <v>135</v>
      </c>
      <c r="L235" s="42"/>
      <c r="M235" s="237" t="s">
        <v>1</v>
      </c>
      <c r="N235" s="238" t="s">
        <v>43</v>
      </c>
      <c r="O235" s="85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AR235" s="241" t="s">
        <v>136</v>
      </c>
      <c r="AT235" s="241" t="s">
        <v>131</v>
      </c>
      <c r="AU235" s="241" t="s">
        <v>87</v>
      </c>
      <c r="AY235" s="16" t="s">
        <v>129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6" t="s">
        <v>85</v>
      </c>
      <c r="BK235" s="242">
        <f>ROUND(I235*H235,2)</f>
        <v>0</v>
      </c>
      <c r="BL235" s="16" t="s">
        <v>136</v>
      </c>
      <c r="BM235" s="241" t="s">
        <v>389</v>
      </c>
    </row>
    <row r="236" s="12" customFormat="1">
      <c r="B236" s="243"/>
      <c r="C236" s="244"/>
      <c r="D236" s="245" t="s">
        <v>138</v>
      </c>
      <c r="E236" s="246" t="s">
        <v>1</v>
      </c>
      <c r="F236" s="247" t="s">
        <v>390</v>
      </c>
      <c r="G236" s="244"/>
      <c r="H236" s="246" t="s">
        <v>1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AT236" s="253" t="s">
        <v>138</v>
      </c>
      <c r="AU236" s="253" t="s">
        <v>87</v>
      </c>
      <c r="AV236" s="12" t="s">
        <v>85</v>
      </c>
      <c r="AW236" s="12" t="s">
        <v>34</v>
      </c>
      <c r="AX236" s="12" t="s">
        <v>78</v>
      </c>
      <c r="AY236" s="253" t="s">
        <v>129</v>
      </c>
    </row>
    <row r="237" s="13" customFormat="1">
      <c r="B237" s="254"/>
      <c r="C237" s="255"/>
      <c r="D237" s="245" t="s">
        <v>138</v>
      </c>
      <c r="E237" s="256" t="s">
        <v>1</v>
      </c>
      <c r="F237" s="257" t="s">
        <v>388</v>
      </c>
      <c r="G237" s="255"/>
      <c r="H237" s="258">
        <v>191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AT237" s="264" t="s">
        <v>138</v>
      </c>
      <c r="AU237" s="264" t="s">
        <v>87</v>
      </c>
      <c r="AV237" s="13" t="s">
        <v>87</v>
      </c>
      <c r="AW237" s="13" t="s">
        <v>34</v>
      </c>
      <c r="AX237" s="13" t="s">
        <v>78</v>
      </c>
      <c r="AY237" s="264" t="s">
        <v>129</v>
      </c>
    </row>
    <row r="238" s="14" customFormat="1">
      <c r="B238" s="265"/>
      <c r="C238" s="266"/>
      <c r="D238" s="245" t="s">
        <v>138</v>
      </c>
      <c r="E238" s="267" t="s">
        <v>1</v>
      </c>
      <c r="F238" s="268" t="s">
        <v>141</v>
      </c>
      <c r="G238" s="266"/>
      <c r="H238" s="269">
        <v>191</v>
      </c>
      <c r="I238" s="270"/>
      <c r="J238" s="266"/>
      <c r="K238" s="266"/>
      <c r="L238" s="271"/>
      <c r="M238" s="272"/>
      <c r="N238" s="273"/>
      <c r="O238" s="273"/>
      <c r="P238" s="273"/>
      <c r="Q238" s="273"/>
      <c r="R238" s="273"/>
      <c r="S238" s="273"/>
      <c r="T238" s="274"/>
      <c r="AT238" s="275" t="s">
        <v>138</v>
      </c>
      <c r="AU238" s="275" t="s">
        <v>87</v>
      </c>
      <c r="AV238" s="14" t="s">
        <v>136</v>
      </c>
      <c r="AW238" s="14" t="s">
        <v>34</v>
      </c>
      <c r="AX238" s="14" t="s">
        <v>85</v>
      </c>
      <c r="AY238" s="275" t="s">
        <v>129</v>
      </c>
    </row>
    <row r="239" s="1" customFormat="1" ht="16.5" customHeight="1">
      <c r="B239" s="37"/>
      <c r="C239" s="230" t="s">
        <v>264</v>
      </c>
      <c r="D239" s="230" t="s">
        <v>131</v>
      </c>
      <c r="E239" s="231" t="s">
        <v>384</v>
      </c>
      <c r="F239" s="232" t="s">
        <v>385</v>
      </c>
      <c r="G239" s="233" t="s">
        <v>134</v>
      </c>
      <c r="H239" s="234">
        <v>26</v>
      </c>
      <c r="I239" s="235"/>
      <c r="J239" s="236">
        <f>ROUND(I239*H239,2)</f>
        <v>0</v>
      </c>
      <c r="K239" s="232" t="s">
        <v>135</v>
      </c>
      <c r="L239" s="42"/>
      <c r="M239" s="237" t="s">
        <v>1</v>
      </c>
      <c r="N239" s="238" t="s">
        <v>43</v>
      </c>
      <c r="O239" s="85"/>
      <c r="P239" s="239">
        <f>O239*H239</f>
        <v>0</v>
      </c>
      <c r="Q239" s="239">
        <v>0</v>
      </c>
      <c r="R239" s="239">
        <f>Q239*H239</f>
        <v>0</v>
      </c>
      <c r="S239" s="239">
        <v>0</v>
      </c>
      <c r="T239" s="240">
        <f>S239*H239</f>
        <v>0</v>
      </c>
      <c r="AR239" s="241" t="s">
        <v>136</v>
      </c>
      <c r="AT239" s="241" t="s">
        <v>131</v>
      </c>
      <c r="AU239" s="241" t="s">
        <v>87</v>
      </c>
      <c r="AY239" s="16" t="s">
        <v>129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6" t="s">
        <v>85</v>
      </c>
      <c r="BK239" s="242">
        <f>ROUND(I239*H239,2)</f>
        <v>0</v>
      </c>
      <c r="BL239" s="16" t="s">
        <v>136</v>
      </c>
      <c r="BM239" s="241" t="s">
        <v>391</v>
      </c>
    </row>
    <row r="240" s="12" customFormat="1">
      <c r="B240" s="243"/>
      <c r="C240" s="244"/>
      <c r="D240" s="245" t="s">
        <v>138</v>
      </c>
      <c r="E240" s="246" t="s">
        <v>1</v>
      </c>
      <c r="F240" s="247" t="s">
        <v>392</v>
      </c>
      <c r="G240" s="244"/>
      <c r="H240" s="246" t="s">
        <v>1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AT240" s="253" t="s">
        <v>138</v>
      </c>
      <c r="AU240" s="253" t="s">
        <v>87</v>
      </c>
      <c r="AV240" s="12" t="s">
        <v>85</v>
      </c>
      <c r="AW240" s="12" t="s">
        <v>34</v>
      </c>
      <c r="AX240" s="12" t="s">
        <v>78</v>
      </c>
      <c r="AY240" s="253" t="s">
        <v>129</v>
      </c>
    </row>
    <row r="241" s="13" customFormat="1">
      <c r="B241" s="254"/>
      <c r="C241" s="255"/>
      <c r="D241" s="245" t="s">
        <v>138</v>
      </c>
      <c r="E241" s="256" t="s">
        <v>1</v>
      </c>
      <c r="F241" s="257" t="s">
        <v>258</v>
      </c>
      <c r="G241" s="255"/>
      <c r="H241" s="258">
        <v>26</v>
      </c>
      <c r="I241" s="259"/>
      <c r="J241" s="255"/>
      <c r="K241" s="255"/>
      <c r="L241" s="260"/>
      <c r="M241" s="261"/>
      <c r="N241" s="262"/>
      <c r="O241" s="262"/>
      <c r="P241" s="262"/>
      <c r="Q241" s="262"/>
      <c r="R241" s="262"/>
      <c r="S241" s="262"/>
      <c r="T241" s="263"/>
      <c r="AT241" s="264" t="s">
        <v>138</v>
      </c>
      <c r="AU241" s="264" t="s">
        <v>87</v>
      </c>
      <c r="AV241" s="13" t="s">
        <v>87</v>
      </c>
      <c r="AW241" s="13" t="s">
        <v>34</v>
      </c>
      <c r="AX241" s="13" t="s">
        <v>78</v>
      </c>
      <c r="AY241" s="264" t="s">
        <v>129</v>
      </c>
    </row>
    <row r="242" s="14" customFormat="1">
      <c r="B242" s="265"/>
      <c r="C242" s="266"/>
      <c r="D242" s="245" t="s">
        <v>138</v>
      </c>
      <c r="E242" s="267" t="s">
        <v>1</v>
      </c>
      <c r="F242" s="268" t="s">
        <v>141</v>
      </c>
      <c r="G242" s="266"/>
      <c r="H242" s="269">
        <v>26</v>
      </c>
      <c r="I242" s="270"/>
      <c r="J242" s="266"/>
      <c r="K242" s="266"/>
      <c r="L242" s="271"/>
      <c r="M242" s="272"/>
      <c r="N242" s="273"/>
      <c r="O242" s="273"/>
      <c r="P242" s="273"/>
      <c r="Q242" s="273"/>
      <c r="R242" s="273"/>
      <c r="S242" s="273"/>
      <c r="T242" s="274"/>
      <c r="AT242" s="275" t="s">
        <v>138</v>
      </c>
      <c r="AU242" s="275" t="s">
        <v>87</v>
      </c>
      <c r="AV242" s="14" t="s">
        <v>136</v>
      </c>
      <c r="AW242" s="14" t="s">
        <v>34</v>
      </c>
      <c r="AX242" s="14" t="s">
        <v>85</v>
      </c>
      <c r="AY242" s="275" t="s">
        <v>129</v>
      </c>
    </row>
    <row r="243" s="1" customFormat="1" ht="16.5" customHeight="1">
      <c r="B243" s="37"/>
      <c r="C243" s="230" t="s">
        <v>269</v>
      </c>
      <c r="D243" s="230" t="s">
        <v>131</v>
      </c>
      <c r="E243" s="231" t="s">
        <v>384</v>
      </c>
      <c r="F243" s="232" t="s">
        <v>385</v>
      </c>
      <c r="G243" s="233" t="s">
        <v>134</v>
      </c>
      <c r="H243" s="234">
        <v>26</v>
      </c>
      <c r="I243" s="235"/>
      <c r="J243" s="236">
        <f>ROUND(I243*H243,2)</f>
        <v>0</v>
      </c>
      <c r="K243" s="232" t="s">
        <v>135</v>
      </c>
      <c r="L243" s="42"/>
      <c r="M243" s="237" t="s">
        <v>1</v>
      </c>
      <c r="N243" s="238" t="s">
        <v>43</v>
      </c>
      <c r="O243" s="85"/>
      <c r="P243" s="239">
        <f>O243*H243</f>
        <v>0</v>
      </c>
      <c r="Q243" s="239">
        <v>0</v>
      </c>
      <c r="R243" s="239">
        <f>Q243*H243</f>
        <v>0</v>
      </c>
      <c r="S243" s="239">
        <v>0</v>
      </c>
      <c r="T243" s="240">
        <f>S243*H243</f>
        <v>0</v>
      </c>
      <c r="AR243" s="241" t="s">
        <v>136</v>
      </c>
      <c r="AT243" s="241" t="s">
        <v>131</v>
      </c>
      <c r="AU243" s="241" t="s">
        <v>87</v>
      </c>
      <c r="AY243" s="16" t="s">
        <v>129</v>
      </c>
      <c r="BE243" s="242">
        <f>IF(N243="základní",J243,0)</f>
        <v>0</v>
      </c>
      <c r="BF243" s="242">
        <f>IF(N243="snížená",J243,0)</f>
        <v>0</v>
      </c>
      <c r="BG243" s="242">
        <f>IF(N243="zákl. přenesená",J243,0)</f>
        <v>0</v>
      </c>
      <c r="BH243" s="242">
        <f>IF(N243="sníž. přenesená",J243,0)</f>
        <v>0</v>
      </c>
      <c r="BI243" s="242">
        <f>IF(N243="nulová",J243,0)</f>
        <v>0</v>
      </c>
      <c r="BJ243" s="16" t="s">
        <v>85</v>
      </c>
      <c r="BK243" s="242">
        <f>ROUND(I243*H243,2)</f>
        <v>0</v>
      </c>
      <c r="BL243" s="16" t="s">
        <v>136</v>
      </c>
      <c r="BM243" s="241" t="s">
        <v>393</v>
      </c>
    </row>
    <row r="244" s="12" customFormat="1">
      <c r="B244" s="243"/>
      <c r="C244" s="244"/>
      <c r="D244" s="245" t="s">
        <v>138</v>
      </c>
      <c r="E244" s="246" t="s">
        <v>1</v>
      </c>
      <c r="F244" s="247" t="s">
        <v>394</v>
      </c>
      <c r="G244" s="244"/>
      <c r="H244" s="246" t="s">
        <v>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AT244" s="253" t="s">
        <v>138</v>
      </c>
      <c r="AU244" s="253" t="s">
        <v>87</v>
      </c>
      <c r="AV244" s="12" t="s">
        <v>85</v>
      </c>
      <c r="AW244" s="12" t="s">
        <v>34</v>
      </c>
      <c r="AX244" s="12" t="s">
        <v>78</v>
      </c>
      <c r="AY244" s="253" t="s">
        <v>129</v>
      </c>
    </row>
    <row r="245" s="13" customFormat="1">
      <c r="B245" s="254"/>
      <c r="C245" s="255"/>
      <c r="D245" s="245" t="s">
        <v>138</v>
      </c>
      <c r="E245" s="256" t="s">
        <v>1</v>
      </c>
      <c r="F245" s="257" t="s">
        <v>258</v>
      </c>
      <c r="G245" s="255"/>
      <c r="H245" s="258">
        <v>26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AT245" s="264" t="s">
        <v>138</v>
      </c>
      <c r="AU245" s="264" t="s">
        <v>87</v>
      </c>
      <c r="AV245" s="13" t="s">
        <v>87</v>
      </c>
      <c r="AW245" s="13" t="s">
        <v>34</v>
      </c>
      <c r="AX245" s="13" t="s">
        <v>78</v>
      </c>
      <c r="AY245" s="264" t="s">
        <v>129</v>
      </c>
    </row>
    <row r="246" s="14" customFormat="1">
      <c r="B246" s="265"/>
      <c r="C246" s="266"/>
      <c r="D246" s="245" t="s">
        <v>138</v>
      </c>
      <c r="E246" s="267" t="s">
        <v>1</v>
      </c>
      <c r="F246" s="268" t="s">
        <v>141</v>
      </c>
      <c r="G246" s="266"/>
      <c r="H246" s="269">
        <v>26</v>
      </c>
      <c r="I246" s="270"/>
      <c r="J246" s="266"/>
      <c r="K246" s="266"/>
      <c r="L246" s="271"/>
      <c r="M246" s="272"/>
      <c r="N246" s="273"/>
      <c r="O246" s="273"/>
      <c r="P246" s="273"/>
      <c r="Q246" s="273"/>
      <c r="R246" s="273"/>
      <c r="S246" s="273"/>
      <c r="T246" s="274"/>
      <c r="AT246" s="275" t="s">
        <v>138</v>
      </c>
      <c r="AU246" s="275" t="s">
        <v>87</v>
      </c>
      <c r="AV246" s="14" t="s">
        <v>136</v>
      </c>
      <c r="AW246" s="14" t="s">
        <v>34</v>
      </c>
      <c r="AX246" s="14" t="s">
        <v>85</v>
      </c>
      <c r="AY246" s="275" t="s">
        <v>129</v>
      </c>
    </row>
    <row r="247" s="1" customFormat="1" ht="16.5" customHeight="1">
      <c r="B247" s="37"/>
      <c r="C247" s="230" t="s">
        <v>275</v>
      </c>
      <c r="D247" s="230" t="s">
        <v>131</v>
      </c>
      <c r="E247" s="231" t="s">
        <v>395</v>
      </c>
      <c r="F247" s="232" t="s">
        <v>396</v>
      </c>
      <c r="G247" s="233" t="s">
        <v>134</v>
      </c>
      <c r="H247" s="234">
        <v>316</v>
      </c>
      <c r="I247" s="235"/>
      <c r="J247" s="236">
        <f>ROUND(I247*H247,2)</f>
        <v>0</v>
      </c>
      <c r="K247" s="232" t="s">
        <v>135</v>
      </c>
      <c r="L247" s="42"/>
      <c r="M247" s="237" t="s">
        <v>1</v>
      </c>
      <c r="N247" s="238" t="s">
        <v>43</v>
      </c>
      <c r="O247" s="85"/>
      <c r="P247" s="239">
        <f>O247*H247</f>
        <v>0</v>
      </c>
      <c r="Q247" s="239">
        <v>0</v>
      </c>
      <c r="R247" s="239">
        <f>Q247*H247</f>
        <v>0</v>
      </c>
      <c r="S247" s="239">
        <v>0</v>
      </c>
      <c r="T247" s="240">
        <f>S247*H247</f>
        <v>0</v>
      </c>
      <c r="AR247" s="241" t="s">
        <v>136</v>
      </c>
      <c r="AT247" s="241" t="s">
        <v>131</v>
      </c>
      <c r="AU247" s="241" t="s">
        <v>87</v>
      </c>
      <c r="AY247" s="16" t="s">
        <v>129</v>
      </c>
      <c r="BE247" s="242">
        <f>IF(N247="základní",J247,0)</f>
        <v>0</v>
      </c>
      <c r="BF247" s="242">
        <f>IF(N247="snížená",J247,0)</f>
        <v>0</v>
      </c>
      <c r="BG247" s="242">
        <f>IF(N247="zákl. přenesená",J247,0)</f>
        <v>0</v>
      </c>
      <c r="BH247" s="242">
        <f>IF(N247="sníž. přenesená",J247,0)</f>
        <v>0</v>
      </c>
      <c r="BI247" s="242">
        <f>IF(N247="nulová",J247,0)</f>
        <v>0</v>
      </c>
      <c r="BJ247" s="16" t="s">
        <v>85</v>
      </c>
      <c r="BK247" s="242">
        <f>ROUND(I247*H247,2)</f>
        <v>0</v>
      </c>
      <c r="BL247" s="16" t="s">
        <v>136</v>
      </c>
      <c r="BM247" s="241" t="s">
        <v>397</v>
      </c>
    </row>
    <row r="248" s="12" customFormat="1">
      <c r="B248" s="243"/>
      <c r="C248" s="244"/>
      <c r="D248" s="245" t="s">
        <v>138</v>
      </c>
      <c r="E248" s="246" t="s">
        <v>1</v>
      </c>
      <c r="F248" s="247" t="s">
        <v>398</v>
      </c>
      <c r="G248" s="244"/>
      <c r="H248" s="246" t="s">
        <v>1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AT248" s="253" t="s">
        <v>138</v>
      </c>
      <c r="AU248" s="253" t="s">
        <v>87</v>
      </c>
      <c r="AV248" s="12" t="s">
        <v>85</v>
      </c>
      <c r="AW248" s="12" t="s">
        <v>34</v>
      </c>
      <c r="AX248" s="12" t="s">
        <v>78</v>
      </c>
      <c r="AY248" s="253" t="s">
        <v>129</v>
      </c>
    </row>
    <row r="249" s="13" customFormat="1">
      <c r="B249" s="254"/>
      <c r="C249" s="255"/>
      <c r="D249" s="245" t="s">
        <v>138</v>
      </c>
      <c r="E249" s="256" t="s">
        <v>1</v>
      </c>
      <c r="F249" s="257" t="s">
        <v>399</v>
      </c>
      <c r="G249" s="255"/>
      <c r="H249" s="258">
        <v>316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AT249" s="264" t="s">
        <v>138</v>
      </c>
      <c r="AU249" s="264" t="s">
        <v>87</v>
      </c>
      <c r="AV249" s="13" t="s">
        <v>87</v>
      </c>
      <c r="AW249" s="13" t="s">
        <v>34</v>
      </c>
      <c r="AX249" s="13" t="s">
        <v>78</v>
      </c>
      <c r="AY249" s="264" t="s">
        <v>129</v>
      </c>
    </row>
    <row r="250" s="14" customFormat="1">
      <c r="B250" s="265"/>
      <c r="C250" s="266"/>
      <c r="D250" s="245" t="s">
        <v>138</v>
      </c>
      <c r="E250" s="267" t="s">
        <v>1</v>
      </c>
      <c r="F250" s="268" t="s">
        <v>141</v>
      </c>
      <c r="G250" s="266"/>
      <c r="H250" s="269">
        <v>316</v>
      </c>
      <c r="I250" s="270"/>
      <c r="J250" s="266"/>
      <c r="K250" s="266"/>
      <c r="L250" s="271"/>
      <c r="M250" s="272"/>
      <c r="N250" s="273"/>
      <c r="O250" s="273"/>
      <c r="P250" s="273"/>
      <c r="Q250" s="273"/>
      <c r="R250" s="273"/>
      <c r="S250" s="273"/>
      <c r="T250" s="274"/>
      <c r="AT250" s="275" t="s">
        <v>138</v>
      </c>
      <c r="AU250" s="275" t="s">
        <v>87</v>
      </c>
      <c r="AV250" s="14" t="s">
        <v>136</v>
      </c>
      <c r="AW250" s="14" t="s">
        <v>34</v>
      </c>
      <c r="AX250" s="14" t="s">
        <v>85</v>
      </c>
      <c r="AY250" s="275" t="s">
        <v>129</v>
      </c>
    </row>
    <row r="251" s="1" customFormat="1" ht="16.5" customHeight="1">
      <c r="B251" s="37"/>
      <c r="C251" s="230" t="s">
        <v>153</v>
      </c>
      <c r="D251" s="230" t="s">
        <v>131</v>
      </c>
      <c r="E251" s="231" t="s">
        <v>400</v>
      </c>
      <c r="F251" s="232" t="s">
        <v>401</v>
      </c>
      <c r="G251" s="233" t="s">
        <v>134</v>
      </c>
      <c r="H251" s="234">
        <v>45</v>
      </c>
      <c r="I251" s="235"/>
      <c r="J251" s="236">
        <f>ROUND(I251*H251,2)</f>
        <v>0</v>
      </c>
      <c r="K251" s="232" t="s">
        <v>135</v>
      </c>
      <c r="L251" s="42"/>
      <c r="M251" s="237" t="s">
        <v>1</v>
      </c>
      <c r="N251" s="238" t="s">
        <v>43</v>
      </c>
      <c r="O251" s="85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AR251" s="241" t="s">
        <v>136</v>
      </c>
      <c r="AT251" s="241" t="s">
        <v>131</v>
      </c>
      <c r="AU251" s="241" t="s">
        <v>87</v>
      </c>
      <c r="AY251" s="16" t="s">
        <v>129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6" t="s">
        <v>85</v>
      </c>
      <c r="BK251" s="242">
        <f>ROUND(I251*H251,2)</f>
        <v>0</v>
      </c>
      <c r="BL251" s="16" t="s">
        <v>136</v>
      </c>
      <c r="BM251" s="241" t="s">
        <v>402</v>
      </c>
    </row>
    <row r="252" s="12" customFormat="1">
      <c r="B252" s="243"/>
      <c r="C252" s="244"/>
      <c r="D252" s="245" t="s">
        <v>138</v>
      </c>
      <c r="E252" s="246" t="s">
        <v>1</v>
      </c>
      <c r="F252" s="247" t="s">
        <v>403</v>
      </c>
      <c r="G252" s="244"/>
      <c r="H252" s="246" t="s">
        <v>1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AT252" s="253" t="s">
        <v>138</v>
      </c>
      <c r="AU252" s="253" t="s">
        <v>87</v>
      </c>
      <c r="AV252" s="12" t="s">
        <v>85</v>
      </c>
      <c r="AW252" s="12" t="s">
        <v>34</v>
      </c>
      <c r="AX252" s="12" t="s">
        <v>78</v>
      </c>
      <c r="AY252" s="253" t="s">
        <v>129</v>
      </c>
    </row>
    <row r="253" s="13" customFormat="1">
      <c r="B253" s="254"/>
      <c r="C253" s="255"/>
      <c r="D253" s="245" t="s">
        <v>138</v>
      </c>
      <c r="E253" s="256" t="s">
        <v>1</v>
      </c>
      <c r="F253" s="257" t="s">
        <v>150</v>
      </c>
      <c r="G253" s="255"/>
      <c r="H253" s="258">
        <v>45</v>
      </c>
      <c r="I253" s="259"/>
      <c r="J253" s="255"/>
      <c r="K253" s="255"/>
      <c r="L253" s="260"/>
      <c r="M253" s="261"/>
      <c r="N253" s="262"/>
      <c r="O253" s="262"/>
      <c r="P253" s="262"/>
      <c r="Q253" s="262"/>
      <c r="R253" s="262"/>
      <c r="S253" s="262"/>
      <c r="T253" s="263"/>
      <c r="AT253" s="264" t="s">
        <v>138</v>
      </c>
      <c r="AU253" s="264" t="s">
        <v>87</v>
      </c>
      <c r="AV253" s="13" t="s">
        <v>87</v>
      </c>
      <c r="AW253" s="13" t="s">
        <v>34</v>
      </c>
      <c r="AX253" s="13" t="s">
        <v>78</v>
      </c>
      <c r="AY253" s="264" t="s">
        <v>129</v>
      </c>
    </row>
    <row r="254" s="14" customFormat="1">
      <c r="B254" s="265"/>
      <c r="C254" s="266"/>
      <c r="D254" s="245" t="s">
        <v>138</v>
      </c>
      <c r="E254" s="267" t="s">
        <v>1</v>
      </c>
      <c r="F254" s="268" t="s">
        <v>141</v>
      </c>
      <c r="G254" s="266"/>
      <c r="H254" s="269">
        <v>45</v>
      </c>
      <c r="I254" s="270"/>
      <c r="J254" s="266"/>
      <c r="K254" s="266"/>
      <c r="L254" s="271"/>
      <c r="M254" s="272"/>
      <c r="N254" s="273"/>
      <c r="O254" s="273"/>
      <c r="P254" s="273"/>
      <c r="Q254" s="273"/>
      <c r="R254" s="273"/>
      <c r="S254" s="273"/>
      <c r="T254" s="274"/>
      <c r="AT254" s="275" t="s">
        <v>138</v>
      </c>
      <c r="AU254" s="275" t="s">
        <v>87</v>
      </c>
      <c r="AV254" s="14" t="s">
        <v>136</v>
      </c>
      <c r="AW254" s="14" t="s">
        <v>34</v>
      </c>
      <c r="AX254" s="14" t="s">
        <v>85</v>
      </c>
      <c r="AY254" s="275" t="s">
        <v>129</v>
      </c>
    </row>
    <row r="255" s="1" customFormat="1" ht="16.5" customHeight="1">
      <c r="B255" s="37"/>
      <c r="C255" s="230" t="s">
        <v>280</v>
      </c>
      <c r="D255" s="230" t="s">
        <v>131</v>
      </c>
      <c r="E255" s="231" t="s">
        <v>400</v>
      </c>
      <c r="F255" s="232" t="s">
        <v>401</v>
      </c>
      <c r="G255" s="233" t="s">
        <v>134</v>
      </c>
      <c r="H255" s="234">
        <v>31</v>
      </c>
      <c r="I255" s="235"/>
      <c r="J255" s="236">
        <f>ROUND(I255*H255,2)</f>
        <v>0</v>
      </c>
      <c r="K255" s="232" t="s">
        <v>135</v>
      </c>
      <c r="L255" s="42"/>
      <c r="M255" s="237" t="s">
        <v>1</v>
      </c>
      <c r="N255" s="238" t="s">
        <v>43</v>
      </c>
      <c r="O255" s="85"/>
      <c r="P255" s="239">
        <f>O255*H255</f>
        <v>0</v>
      </c>
      <c r="Q255" s="239">
        <v>0</v>
      </c>
      <c r="R255" s="239">
        <f>Q255*H255</f>
        <v>0</v>
      </c>
      <c r="S255" s="239">
        <v>0</v>
      </c>
      <c r="T255" s="240">
        <f>S255*H255</f>
        <v>0</v>
      </c>
      <c r="AR255" s="241" t="s">
        <v>136</v>
      </c>
      <c r="AT255" s="241" t="s">
        <v>131</v>
      </c>
      <c r="AU255" s="241" t="s">
        <v>87</v>
      </c>
      <c r="AY255" s="16" t="s">
        <v>129</v>
      </c>
      <c r="BE255" s="242">
        <f>IF(N255="základní",J255,0)</f>
        <v>0</v>
      </c>
      <c r="BF255" s="242">
        <f>IF(N255="snížená",J255,0)</f>
        <v>0</v>
      </c>
      <c r="BG255" s="242">
        <f>IF(N255="zákl. přenesená",J255,0)</f>
        <v>0</v>
      </c>
      <c r="BH255" s="242">
        <f>IF(N255="sníž. přenesená",J255,0)</f>
        <v>0</v>
      </c>
      <c r="BI255" s="242">
        <f>IF(N255="nulová",J255,0)</f>
        <v>0</v>
      </c>
      <c r="BJ255" s="16" t="s">
        <v>85</v>
      </c>
      <c r="BK255" s="242">
        <f>ROUND(I255*H255,2)</f>
        <v>0</v>
      </c>
      <c r="BL255" s="16" t="s">
        <v>136</v>
      </c>
      <c r="BM255" s="241" t="s">
        <v>404</v>
      </c>
    </row>
    <row r="256" s="12" customFormat="1">
      <c r="B256" s="243"/>
      <c r="C256" s="244"/>
      <c r="D256" s="245" t="s">
        <v>138</v>
      </c>
      <c r="E256" s="246" t="s">
        <v>1</v>
      </c>
      <c r="F256" s="247" t="s">
        <v>405</v>
      </c>
      <c r="G256" s="244"/>
      <c r="H256" s="246" t="s">
        <v>1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AT256" s="253" t="s">
        <v>138</v>
      </c>
      <c r="AU256" s="253" t="s">
        <v>87</v>
      </c>
      <c r="AV256" s="12" t="s">
        <v>85</v>
      </c>
      <c r="AW256" s="12" t="s">
        <v>34</v>
      </c>
      <c r="AX256" s="12" t="s">
        <v>78</v>
      </c>
      <c r="AY256" s="253" t="s">
        <v>129</v>
      </c>
    </row>
    <row r="257" s="13" customFormat="1">
      <c r="B257" s="254"/>
      <c r="C257" s="255"/>
      <c r="D257" s="245" t="s">
        <v>138</v>
      </c>
      <c r="E257" s="256" t="s">
        <v>1</v>
      </c>
      <c r="F257" s="257" t="s">
        <v>153</v>
      </c>
      <c r="G257" s="255"/>
      <c r="H257" s="258">
        <v>31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AT257" s="264" t="s">
        <v>138</v>
      </c>
      <c r="AU257" s="264" t="s">
        <v>87</v>
      </c>
      <c r="AV257" s="13" t="s">
        <v>87</v>
      </c>
      <c r="AW257" s="13" t="s">
        <v>34</v>
      </c>
      <c r="AX257" s="13" t="s">
        <v>78</v>
      </c>
      <c r="AY257" s="264" t="s">
        <v>129</v>
      </c>
    </row>
    <row r="258" s="14" customFormat="1">
      <c r="B258" s="265"/>
      <c r="C258" s="266"/>
      <c r="D258" s="245" t="s">
        <v>138</v>
      </c>
      <c r="E258" s="267" t="s">
        <v>1</v>
      </c>
      <c r="F258" s="268" t="s">
        <v>141</v>
      </c>
      <c r="G258" s="266"/>
      <c r="H258" s="269">
        <v>31</v>
      </c>
      <c r="I258" s="270"/>
      <c r="J258" s="266"/>
      <c r="K258" s="266"/>
      <c r="L258" s="271"/>
      <c r="M258" s="272"/>
      <c r="N258" s="273"/>
      <c r="O258" s="273"/>
      <c r="P258" s="273"/>
      <c r="Q258" s="273"/>
      <c r="R258" s="273"/>
      <c r="S258" s="273"/>
      <c r="T258" s="274"/>
      <c r="AT258" s="275" t="s">
        <v>138</v>
      </c>
      <c r="AU258" s="275" t="s">
        <v>87</v>
      </c>
      <c r="AV258" s="14" t="s">
        <v>136</v>
      </c>
      <c r="AW258" s="14" t="s">
        <v>34</v>
      </c>
      <c r="AX258" s="14" t="s">
        <v>85</v>
      </c>
      <c r="AY258" s="275" t="s">
        <v>129</v>
      </c>
    </row>
    <row r="259" s="1" customFormat="1" ht="24" customHeight="1">
      <c r="B259" s="37"/>
      <c r="C259" s="230" t="s">
        <v>287</v>
      </c>
      <c r="D259" s="230" t="s">
        <v>131</v>
      </c>
      <c r="E259" s="231" t="s">
        <v>406</v>
      </c>
      <c r="F259" s="232" t="s">
        <v>407</v>
      </c>
      <c r="G259" s="233" t="s">
        <v>134</v>
      </c>
      <c r="H259" s="234">
        <v>702</v>
      </c>
      <c r="I259" s="235"/>
      <c r="J259" s="236">
        <f>ROUND(I259*H259,2)</f>
        <v>0</v>
      </c>
      <c r="K259" s="232" t="s">
        <v>135</v>
      </c>
      <c r="L259" s="42"/>
      <c r="M259" s="237" t="s">
        <v>1</v>
      </c>
      <c r="N259" s="238" t="s">
        <v>43</v>
      </c>
      <c r="O259" s="85"/>
      <c r="P259" s="239">
        <f>O259*H259</f>
        <v>0</v>
      </c>
      <c r="Q259" s="239">
        <v>0</v>
      </c>
      <c r="R259" s="239">
        <f>Q259*H259</f>
        <v>0</v>
      </c>
      <c r="S259" s="239">
        <v>0</v>
      </c>
      <c r="T259" s="240">
        <f>S259*H259</f>
        <v>0</v>
      </c>
      <c r="AR259" s="241" t="s">
        <v>136</v>
      </c>
      <c r="AT259" s="241" t="s">
        <v>131</v>
      </c>
      <c r="AU259" s="241" t="s">
        <v>87</v>
      </c>
      <c r="AY259" s="16" t="s">
        <v>129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6" t="s">
        <v>85</v>
      </c>
      <c r="BK259" s="242">
        <f>ROUND(I259*H259,2)</f>
        <v>0</v>
      </c>
      <c r="BL259" s="16" t="s">
        <v>136</v>
      </c>
      <c r="BM259" s="241" t="s">
        <v>408</v>
      </c>
    </row>
    <row r="260" s="12" customFormat="1">
      <c r="B260" s="243"/>
      <c r="C260" s="244"/>
      <c r="D260" s="245" t="s">
        <v>138</v>
      </c>
      <c r="E260" s="246" t="s">
        <v>1</v>
      </c>
      <c r="F260" s="247" t="s">
        <v>409</v>
      </c>
      <c r="G260" s="244"/>
      <c r="H260" s="246" t="s">
        <v>1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AT260" s="253" t="s">
        <v>138</v>
      </c>
      <c r="AU260" s="253" t="s">
        <v>87</v>
      </c>
      <c r="AV260" s="12" t="s">
        <v>85</v>
      </c>
      <c r="AW260" s="12" t="s">
        <v>34</v>
      </c>
      <c r="AX260" s="12" t="s">
        <v>78</v>
      </c>
      <c r="AY260" s="253" t="s">
        <v>129</v>
      </c>
    </row>
    <row r="261" s="13" customFormat="1">
      <c r="B261" s="254"/>
      <c r="C261" s="255"/>
      <c r="D261" s="245" t="s">
        <v>138</v>
      </c>
      <c r="E261" s="256" t="s">
        <v>1</v>
      </c>
      <c r="F261" s="257" t="s">
        <v>179</v>
      </c>
      <c r="G261" s="255"/>
      <c r="H261" s="258">
        <v>702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AT261" s="264" t="s">
        <v>138</v>
      </c>
      <c r="AU261" s="264" t="s">
        <v>87</v>
      </c>
      <c r="AV261" s="13" t="s">
        <v>87</v>
      </c>
      <c r="AW261" s="13" t="s">
        <v>34</v>
      </c>
      <c r="AX261" s="13" t="s">
        <v>78</v>
      </c>
      <c r="AY261" s="264" t="s">
        <v>129</v>
      </c>
    </row>
    <row r="262" s="14" customFormat="1">
      <c r="B262" s="265"/>
      <c r="C262" s="266"/>
      <c r="D262" s="245" t="s">
        <v>138</v>
      </c>
      <c r="E262" s="267" t="s">
        <v>1</v>
      </c>
      <c r="F262" s="268" t="s">
        <v>141</v>
      </c>
      <c r="G262" s="266"/>
      <c r="H262" s="269">
        <v>702</v>
      </c>
      <c r="I262" s="270"/>
      <c r="J262" s="266"/>
      <c r="K262" s="266"/>
      <c r="L262" s="271"/>
      <c r="M262" s="272"/>
      <c r="N262" s="273"/>
      <c r="O262" s="273"/>
      <c r="P262" s="273"/>
      <c r="Q262" s="273"/>
      <c r="R262" s="273"/>
      <c r="S262" s="273"/>
      <c r="T262" s="274"/>
      <c r="AT262" s="275" t="s">
        <v>138</v>
      </c>
      <c r="AU262" s="275" t="s">
        <v>87</v>
      </c>
      <c r="AV262" s="14" t="s">
        <v>136</v>
      </c>
      <c r="AW262" s="14" t="s">
        <v>34</v>
      </c>
      <c r="AX262" s="14" t="s">
        <v>85</v>
      </c>
      <c r="AY262" s="275" t="s">
        <v>129</v>
      </c>
    </row>
    <row r="263" s="1" customFormat="1" ht="24" customHeight="1">
      <c r="B263" s="37"/>
      <c r="C263" s="230" t="s">
        <v>291</v>
      </c>
      <c r="D263" s="230" t="s">
        <v>131</v>
      </c>
      <c r="E263" s="231" t="s">
        <v>410</v>
      </c>
      <c r="F263" s="232" t="s">
        <v>411</v>
      </c>
      <c r="G263" s="233" t="s">
        <v>134</v>
      </c>
      <c r="H263" s="234">
        <v>702</v>
      </c>
      <c r="I263" s="235"/>
      <c r="J263" s="236">
        <f>ROUND(I263*H263,2)</f>
        <v>0</v>
      </c>
      <c r="K263" s="232" t="s">
        <v>135</v>
      </c>
      <c r="L263" s="42"/>
      <c r="M263" s="237" t="s">
        <v>1</v>
      </c>
      <c r="N263" s="238" t="s">
        <v>43</v>
      </c>
      <c r="O263" s="85"/>
      <c r="P263" s="239">
        <f>O263*H263</f>
        <v>0</v>
      </c>
      <c r="Q263" s="239">
        <v>0</v>
      </c>
      <c r="R263" s="239">
        <f>Q263*H263</f>
        <v>0</v>
      </c>
      <c r="S263" s="239">
        <v>0</v>
      </c>
      <c r="T263" s="240">
        <f>S263*H263</f>
        <v>0</v>
      </c>
      <c r="AR263" s="241" t="s">
        <v>136</v>
      </c>
      <c r="AT263" s="241" t="s">
        <v>131</v>
      </c>
      <c r="AU263" s="241" t="s">
        <v>87</v>
      </c>
      <c r="AY263" s="16" t="s">
        <v>129</v>
      </c>
      <c r="BE263" s="242">
        <f>IF(N263="základní",J263,0)</f>
        <v>0</v>
      </c>
      <c r="BF263" s="242">
        <f>IF(N263="snížená",J263,0)</f>
        <v>0</v>
      </c>
      <c r="BG263" s="242">
        <f>IF(N263="zákl. přenesená",J263,0)</f>
        <v>0</v>
      </c>
      <c r="BH263" s="242">
        <f>IF(N263="sníž. přenesená",J263,0)</f>
        <v>0</v>
      </c>
      <c r="BI263" s="242">
        <f>IF(N263="nulová",J263,0)</f>
        <v>0</v>
      </c>
      <c r="BJ263" s="16" t="s">
        <v>85</v>
      </c>
      <c r="BK263" s="242">
        <f>ROUND(I263*H263,2)</f>
        <v>0</v>
      </c>
      <c r="BL263" s="16" t="s">
        <v>136</v>
      </c>
      <c r="BM263" s="241" t="s">
        <v>412</v>
      </c>
    </row>
    <row r="264" s="12" customFormat="1">
      <c r="B264" s="243"/>
      <c r="C264" s="244"/>
      <c r="D264" s="245" t="s">
        <v>138</v>
      </c>
      <c r="E264" s="246" t="s">
        <v>1</v>
      </c>
      <c r="F264" s="247" t="s">
        <v>413</v>
      </c>
      <c r="G264" s="244"/>
      <c r="H264" s="246" t="s">
        <v>1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AT264" s="253" t="s">
        <v>138</v>
      </c>
      <c r="AU264" s="253" t="s">
        <v>87</v>
      </c>
      <c r="AV264" s="12" t="s">
        <v>85</v>
      </c>
      <c r="AW264" s="12" t="s">
        <v>34</v>
      </c>
      <c r="AX264" s="12" t="s">
        <v>78</v>
      </c>
      <c r="AY264" s="253" t="s">
        <v>129</v>
      </c>
    </row>
    <row r="265" s="13" customFormat="1">
      <c r="B265" s="254"/>
      <c r="C265" s="255"/>
      <c r="D265" s="245" t="s">
        <v>138</v>
      </c>
      <c r="E265" s="256" t="s">
        <v>1</v>
      </c>
      <c r="F265" s="257" t="s">
        <v>179</v>
      </c>
      <c r="G265" s="255"/>
      <c r="H265" s="258">
        <v>702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AT265" s="264" t="s">
        <v>138</v>
      </c>
      <c r="AU265" s="264" t="s">
        <v>87</v>
      </c>
      <c r="AV265" s="13" t="s">
        <v>87</v>
      </c>
      <c r="AW265" s="13" t="s">
        <v>34</v>
      </c>
      <c r="AX265" s="13" t="s">
        <v>78</v>
      </c>
      <c r="AY265" s="264" t="s">
        <v>129</v>
      </c>
    </row>
    <row r="266" s="14" customFormat="1">
      <c r="B266" s="265"/>
      <c r="C266" s="266"/>
      <c r="D266" s="245" t="s">
        <v>138</v>
      </c>
      <c r="E266" s="267" t="s">
        <v>1</v>
      </c>
      <c r="F266" s="268" t="s">
        <v>141</v>
      </c>
      <c r="G266" s="266"/>
      <c r="H266" s="269">
        <v>702</v>
      </c>
      <c r="I266" s="270"/>
      <c r="J266" s="266"/>
      <c r="K266" s="266"/>
      <c r="L266" s="271"/>
      <c r="M266" s="272"/>
      <c r="N266" s="273"/>
      <c r="O266" s="273"/>
      <c r="P266" s="273"/>
      <c r="Q266" s="273"/>
      <c r="R266" s="273"/>
      <c r="S266" s="273"/>
      <c r="T266" s="274"/>
      <c r="AT266" s="275" t="s">
        <v>138</v>
      </c>
      <c r="AU266" s="275" t="s">
        <v>87</v>
      </c>
      <c r="AV266" s="14" t="s">
        <v>136</v>
      </c>
      <c r="AW266" s="14" t="s">
        <v>34</v>
      </c>
      <c r="AX266" s="14" t="s">
        <v>85</v>
      </c>
      <c r="AY266" s="275" t="s">
        <v>129</v>
      </c>
    </row>
    <row r="267" s="1" customFormat="1" ht="24" customHeight="1">
      <c r="B267" s="37"/>
      <c r="C267" s="230" t="s">
        <v>414</v>
      </c>
      <c r="D267" s="230" t="s">
        <v>131</v>
      </c>
      <c r="E267" s="231" t="s">
        <v>415</v>
      </c>
      <c r="F267" s="232" t="s">
        <v>416</v>
      </c>
      <c r="G267" s="233" t="s">
        <v>134</v>
      </c>
      <c r="H267" s="234">
        <v>702</v>
      </c>
      <c r="I267" s="235"/>
      <c r="J267" s="236">
        <f>ROUND(I267*H267,2)</f>
        <v>0</v>
      </c>
      <c r="K267" s="232" t="s">
        <v>1</v>
      </c>
      <c r="L267" s="42"/>
      <c r="M267" s="237" t="s">
        <v>1</v>
      </c>
      <c r="N267" s="238" t="s">
        <v>43</v>
      </c>
      <c r="O267" s="85"/>
      <c r="P267" s="239">
        <f>O267*H267</f>
        <v>0</v>
      </c>
      <c r="Q267" s="239">
        <v>0</v>
      </c>
      <c r="R267" s="239">
        <f>Q267*H267</f>
        <v>0</v>
      </c>
      <c r="S267" s="239">
        <v>0</v>
      </c>
      <c r="T267" s="240">
        <f>S267*H267</f>
        <v>0</v>
      </c>
      <c r="AR267" s="241" t="s">
        <v>136</v>
      </c>
      <c r="AT267" s="241" t="s">
        <v>131</v>
      </c>
      <c r="AU267" s="241" t="s">
        <v>87</v>
      </c>
      <c r="AY267" s="16" t="s">
        <v>129</v>
      </c>
      <c r="BE267" s="242">
        <f>IF(N267="základní",J267,0)</f>
        <v>0</v>
      </c>
      <c r="BF267" s="242">
        <f>IF(N267="snížená",J267,0)</f>
        <v>0</v>
      </c>
      <c r="BG267" s="242">
        <f>IF(N267="zákl. přenesená",J267,0)</f>
        <v>0</v>
      </c>
      <c r="BH267" s="242">
        <f>IF(N267="sníž. přenesená",J267,0)</f>
        <v>0</v>
      </c>
      <c r="BI267" s="242">
        <f>IF(N267="nulová",J267,0)</f>
        <v>0</v>
      </c>
      <c r="BJ267" s="16" t="s">
        <v>85</v>
      </c>
      <c r="BK267" s="242">
        <f>ROUND(I267*H267,2)</f>
        <v>0</v>
      </c>
      <c r="BL267" s="16" t="s">
        <v>136</v>
      </c>
      <c r="BM267" s="241" t="s">
        <v>417</v>
      </c>
    </row>
    <row r="268" s="12" customFormat="1">
      <c r="B268" s="243"/>
      <c r="C268" s="244"/>
      <c r="D268" s="245" t="s">
        <v>138</v>
      </c>
      <c r="E268" s="246" t="s">
        <v>1</v>
      </c>
      <c r="F268" s="247" t="s">
        <v>418</v>
      </c>
      <c r="G268" s="244"/>
      <c r="H268" s="246" t="s">
        <v>1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AT268" s="253" t="s">
        <v>138</v>
      </c>
      <c r="AU268" s="253" t="s">
        <v>87</v>
      </c>
      <c r="AV268" s="12" t="s">
        <v>85</v>
      </c>
      <c r="AW268" s="12" t="s">
        <v>34</v>
      </c>
      <c r="AX268" s="12" t="s">
        <v>78</v>
      </c>
      <c r="AY268" s="253" t="s">
        <v>129</v>
      </c>
    </row>
    <row r="269" s="13" customFormat="1">
      <c r="B269" s="254"/>
      <c r="C269" s="255"/>
      <c r="D269" s="245" t="s">
        <v>138</v>
      </c>
      <c r="E269" s="256" t="s">
        <v>1</v>
      </c>
      <c r="F269" s="257" t="s">
        <v>179</v>
      </c>
      <c r="G269" s="255"/>
      <c r="H269" s="258">
        <v>702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AT269" s="264" t="s">
        <v>138</v>
      </c>
      <c r="AU269" s="264" t="s">
        <v>87</v>
      </c>
      <c r="AV269" s="13" t="s">
        <v>87</v>
      </c>
      <c r="AW269" s="13" t="s">
        <v>34</v>
      </c>
      <c r="AX269" s="13" t="s">
        <v>78</v>
      </c>
      <c r="AY269" s="264" t="s">
        <v>129</v>
      </c>
    </row>
    <row r="270" s="14" customFormat="1">
      <c r="B270" s="265"/>
      <c r="C270" s="266"/>
      <c r="D270" s="245" t="s">
        <v>138</v>
      </c>
      <c r="E270" s="267" t="s">
        <v>1</v>
      </c>
      <c r="F270" s="268" t="s">
        <v>141</v>
      </c>
      <c r="G270" s="266"/>
      <c r="H270" s="269">
        <v>702</v>
      </c>
      <c r="I270" s="270"/>
      <c r="J270" s="266"/>
      <c r="K270" s="266"/>
      <c r="L270" s="271"/>
      <c r="M270" s="272"/>
      <c r="N270" s="273"/>
      <c r="O270" s="273"/>
      <c r="P270" s="273"/>
      <c r="Q270" s="273"/>
      <c r="R270" s="273"/>
      <c r="S270" s="273"/>
      <c r="T270" s="274"/>
      <c r="AT270" s="275" t="s">
        <v>138</v>
      </c>
      <c r="AU270" s="275" t="s">
        <v>87</v>
      </c>
      <c r="AV270" s="14" t="s">
        <v>136</v>
      </c>
      <c r="AW270" s="14" t="s">
        <v>34</v>
      </c>
      <c r="AX270" s="14" t="s">
        <v>85</v>
      </c>
      <c r="AY270" s="275" t="s">
        <v>129</v>
      </c>
    </row>
    <row r="271" s="1" customFormat="1" ht="24" customHeight="1">
      <c r="B271" s="37"/>
      <c r="C271" s="230" t="s">
        <v>419</v>
      </c>
      <c r="D271" s="230" t="s">
        <v>131</v>
      </c>
      <c r="E271" s="231" t="s">
        <v>420</v>
      </c>
      <c r="F271" s="232" t="s">
        <v>421</v>
      </c>
      <c r="G271" s="233" t="s">
        <v>134</v>
      </c>
      <c r="H271" s="234">
        <v>45</v>
      </c>
      <c r="I271" s="235"/>
      <c r="J271" s="236">
        <f>ROUND(I271*H271,2)</f>
        <v>0</v>
      </c>
      <c r="K271" s="232" t="s">
        <v>135</v>
      </c>
      <c r="L271" s="42"/>
      <c r="M271" s="237" t="s">
        <v>1</v>
      </c>
      <c r="N271" s="238" t="s">
        <v>43</v>
      </c>
      <c r="O271" s="85"/>
      <c r="P271" s="239">
        <f>O271*H271</f>
        <v>0</v>
      </c>
      <c r="Q271" s="239">
        <v>0.084250000000000005</v>
      </c>
      <c r="R271" s="239">
        <f>Q271*H271</f>
        <v>3.7912500000000002</v>
      </c>
      <c r="S271" s="239">
        <v>0</v>
      </c>
      <c r="T271" s="240">
        <f>S271*H271</f>
        <v>0</v>
      </c>
      <c r="AR271" s="241" t="s">
        <v>136</v>
      </c>
      <c r="AT271" s="241" t="s">
        <v>131</v>
      </c>
      <c r="AU271" s="241" t="s">
        <v>87</v>
      </c>
      <c r="AY271" s="16" t="s">
        <v>129</v>
      </c>
      <c r="BE271" s="242">
        <f>IF(N271="základní",J271,0)</f>
        <v>0</v>
      </c>
      <c r="BF271" s="242">
        <f>IF(N271="snížená",J271,0)</f>
        <v>0</v>
      </c>
      <c r="BG271" s="242">
        <f>IF(N271="zákl. přenesená",J271,0)</f>
        <v>0</v>
      </c>
      <c r="BH271" s="242">
        <f>IF(N271="sníž. přenesená",J271,0)</f>
        <v>0</v>
      </c>
      <c r="BI271" s="242">
        <f>IF(N271="nulová",J271,0)</f>
        <v>0</v>
      </c>
      <c r="BJ271" s="16" t="s">
        <v>85</v>
      </c>
      <c r="BK271" s="242">
        <f>ROUND(I271*H271,2)</f>
        <v>0</v>
      </c>
      <c r="BL271" s="16" t="s">
        <v>136</v>
      </c>
      <c r="BM271" s="241" t="s">
        <v>422</v>
      </c>
    </row>
    <row r="272" s="12" customFormat="1">
      <c r="B272" s="243"/>
      <c r="C272" s="244"/>
      <c r="D272" s="245" t="s">
        <v>138</v>
      </c>
      <c r="E272" s="246" t="s">
        <v>1</v>
      </c>
      <c r="F272" s="247" t="s">
        <v>423</v>
      </c>
      <c r="G272" s="244"/>
      <c r="H272" s="246" t="s">
        <v>1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AT272" s="253" t="s">
        <v>138</v>
      </c>
      <c r="AU272" s="253" t="s">
        <v>87</v>
      </c>
      <c r="AV272" s="12" t="s">
        <v>85</v>
      </c>
      <c r="AW272" s="12" t="s">
        <v>34</v>
      </c>
      <c r="AX272" s="12" t="s">
        <v>78</v>
      </c>
      <c r="AY272" s="253" t="s">
        <v>129</v>
      </c>
    </row>
    <row r="273" s="13" customFormat="1">
      <c r="B273" s="254"/>
      <c r="C273" s="255"/>
      <c r="D273" s="245" t="s">
        <v>138</v>
      </c>
      <c r="E273" s="256" t="s">
        <v>1</v>
      </c>
      <c r="F273" s="257" t="s">
        <v>150</v>
      </c>
      <c r="G273" s="255"/>
      <c r="H273" s="258">
        <v>45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AT273" s="264" t="s">
        <v>138</v>
      </c>
      <c r="AU273" s="264" t="s">
        <v>87</v>
      </c>
      <c r="AV273" s="13" t="s">
        <v>87</v>
      </c>
      <c r="AW273" s="13" t="s">
        <v>34</v>
      </c>
      <c r="AX273" s="13" t="s">
        <v>78</v>
      </c>
      <c r="AY273" s="264" t="s">
        <v>129</v>
      </c>
    </row>
    <row r="274" s="14" customFormat="1">
      <c r="B274" s="265"/>
      <c r="C274" s="266"/>
      <c r="D274" s="245" t="s">
        <v>138</v>
      </c>
      <c r="E274" s="267" t="s">
        <v>1</v>
      </c>
      <c r="F274" s="268" t="s">
        <v>141</v>
      </c>
      <c r="G274" s="266"/>
      <c r="H274" s="269">
        <v>45</v>
      </c>
      <c r="I274" s="270"/>
      <c r="J274" s="266"/>
      <c r="K274" s="266"/>
      <c r="L274" s="271"/>
      <c r="M274" s="272"/>
      <c r="N274" s="273"/>
      <c r="O274" s="273"/>
      <c r="P274" s="273"/>
      <c r="Q274" s="273"/>
      <c r="R274" s="273"/>
      <c r="S274" s="273"/>
      <c r="T274" s="274"/>
      <c r="AT274" s="275" t="s">
        <v>138</v>
      </c>
      <c r="AU274" s="275" t="s">
        <v>87</v>
      </c>
      <c r="AV274" s="14" t="s">
        <v>136</v>
      </c>
      <c r="AW274" s="14" t="s">
        <v>34</v>
      </c>
      <c r="AX274" s="14" t="s">
        <v>85</v>
      </c>
      <c r="AY274" s="275" t="s">
        <v>129</v>
      </c>
    </row>
    <row r="275" s="1" customFormat="1" ht="24" customHeight="1">
      <c r="B275" s="37"/>
      <c r="C275" s="230" t="s">
        <v>424</v>
      </c>
      <c r="D275" s="230" t="s">
        <v>131</v>
      </c>
      <c r="E275" s="231" t="s">
        <v>425</v>
      </c>
      <c r="F275" s="232" t="s">
        <v>426</v>
      </c>
      <c r="G275" s="233" t="s">
        <v>134</v>
      </c>
      <c r="H275" s="234">
        <v>31</v>
      </c>
      <c r="I275" s="235"/>
      <c r="J275" s="236">
        <f>ROUND(I275*H275,2)</f>
        <v>0</v>
      </c>
      <c r="K275" s="232" t="s">
        <v>135</v>
      </c>
      <c r="L275" s="42"/>
      <c r="M275" s="237" t="s">
        <v>1</v>
      </c>
      <c r="N275" s="238" t="s">
        <v>43</v>
      </c>
      <c r="O275" s="85"/>
      <c r="P275" s="239">
        <f>O275*H275</f>
        <v>0</v>
      </c>
      <c r="Q275" s="239">
        <v>0.085650000000000004</v>
      </c>
      <c r="R275" s="239">
        <f>Q275*H275</f>
        <v>2.6551499999999999</v>
      </c>
      <c r="S275" s="239">
        <v>0</v>
      </c>
      <c r="T275" s="240">
        <f>S275*H275</f>
        <v>0</v>
      </c>
      <c r="AR275" s="241" t="s">
        <v>136</v>
      </c>
      <c r="AT275" s="241" t="s">
        <v>131</v>
      </c>
      <c r="AU275" s="241" t="s">
        <v>87</v>
      </c>
      <c r="AY275" s="16" t="s">
        <v>129</v>
      </c>
      <c r="BE275" s="242">
        <f>IF(N275="základní",J275,0)</f>
        <v>0</v>
      </c>
      <c r="BF275" s="242">
        <f>IF(N275="snížená",J275,0)</f>
        <v>0</v>
      </c>
      <c r="BG275" s="242">
        <f>IF(N275="zákl. přenesená",J275,0)</f>
        <v>0</v>
      </c>
      <c r="BH275" s="242">
        <f>IF(N275="sníž. přenesená",J275,0)</f>
        <v>0</v>
      </c>
      <c r="BI275" s="242">
        <f>IF(N275="nulová",J275,0)</f>
        <v>0</v>
      </c>
      <c r="BJ275" s="16" t="s">
        <v>85</v>
      </c>
      <c r="BK275" s="242">
        <f>ROUND(I275*H275,2)</f>
        <v>0</v>
      </c>
      <c r="BL275" s="16" t="s">
        <v>136</v>
      </c>
      <c r="BM275" s="241" t="s">
        <v>427</v>
      </c>
    </row>
    <row r="276" s="12" customFormat="1">
      <c r="B276" s="243"/>
      <c r="C276" s="244"/>
      <c r="D276" s="245" t="s">
        <v>138</v>
      </c>
      <c r="E276" s="246" t="s">
        <v>1</v>
      </c>
      <c r="F276" s="247" t="s">
        <v>428</v>
      </c>
      <c r="G276" s="244"/>
      <c r="H276" s="246" t="s">
        <v>1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AT276" s="253" t="s">
        <v>138</v>
      </c>
      <c r="AU276" s="253" t="s">
        <v>87</v>
      </c>
      <c r="AV276" s="12" t="s">
        <v>85</v>
      </c>
      <c r="AW276" s="12" t="s">
        <v>34</v>
      </c>
      <c r="AX276" s="12" t="s">
        <v>78</v>
      </c>
      <c r="AY276" s="253" t="s">
        <v>129</v>
      </c>
    </row>
    <row r="277" s="13" customFormat="1">
      <c r="B277" s="254"/>
      <c r="C277" s="255"/>
      <c r="D277" s="245" t="s">
        <v>138</v>
      </c>
      <c r="E277" s="256" t="s">
        <v>1</v>
      </c>
      <c r="F277" s="257" t="s">
        <v>153</v>
      </c>
      <c r="G277" s="255"/>
      <c r="H277" s="258">
        <v>31</v>
      </c>
      <c r="I277" s="259"/>
      <c r="J277" s="255"/>
      <c r="K277" s="255"/>
      <c r="L277" s="260"/>
      <c r="M277" s="261"/>
      <c r="N277" s="262"/>
      <c r="O277" s="262"/>
      <c r="P277" s="262"/>
      <c r="Q277" s="262"/>
      <c r="R277" s="262"/>
      <c r="S277" s="262"/>
      <c r="T277" s="263"/>
      <c r="AT277" s="264" t="s">
        <v>138</v>
      </c>
      <c r="AU277" s="264" t="s">
        <v>87</v>
      </c>
      <c r="AV277" s="13" t="s">
        <v>87</v>
      </c>
      <c r="AW277" s="13" t="s">
        <v>34</v>
      </c>
      <c r="AX277" s="13" t="s">
        <v>78</v>
      </c>
      <c r="AY277" s="264" t="s">
        <v>129</v>
      </c>
    </row>
    <row r="278" s="14" customFormat="1">
      <c r="B278" s="265"/>
      <c r="C278" s="266"/>
      <c r="D278" s="245" t="s">
        <v>138</v>
      </c>
      <c r="E278" s="267" t="s">
        <v>1</v>
      </c>
      <c r="F278" s="268" t="s">
        <v>141</v>
      </c>
      <c r="G278" s="266"/>
      <c r="H278" s="269">
        <v>31</v>
      </c>
      <c r="I278" s="270"/>
      <c r="J278" s="266"/>
      <c r="K278" s="266"/>
      <c r="L278" s="271"/>
      <c r="M278" s="272"/>
      <c r="N278" s="273"/>
      <c r="O278" s="273"/>
      <c r="P278" s="273"/>
      <c r="Q278" s="273"/>
      <c r="R278" s="273"/>
      <c r="S278" s="273"/>
      <c r="T278" s="274"/>
      <c r="AT278" s="275" t="s">
        <v>138</v>
      </c>
      <c r="AU278" s="275" t="s">
        <v>87</v>
      </c>
      <c r="AV278" s="14" t="s">
        <v>136</v>
      </c>
      <c r="AW278" s="14" t="s">
        <v>34</v>
      </c>
      <c r="AX278" s="14" t="s">
        <v>85</v>
      </c>
      <c r="AY278" s="275" t="s">
        <v>129</v>
      </c>
    </row>
    <row r="279" s="1" customFormat="1" ht="24" customHeight="1">
      <c r="B279" s="37"/>
      <c r="C279" s="230" t="s">
        <v>429</v>
      </c>
      <c r="D279" s="230" t="s">
        <v>131</v>
      </c>
      <c r="E279" s="231" t="s">
        <v>430</v>
      </c>
      <c r="F279" s="232" t="s">
        <v>431</v>
      </c>
      <c r="G279" s="233" t="s">
        <v>134</v>
      </c>
      <c r="H279" s="234">
        <v>26</v>
      </c>
      <c r="I279" s="235"/>
      <c r="J279" s="236">
        <f>ROUND(I279*H279,2)</f>
        <v>0</v>
      </c>
      <c r="K279" s="232" t="s">
        <v>135</v>
      </c>
      <c r="L279" s="42"/>
      <c r="M279" s="237" t="s">
        <v>1</v>
      </c>
      <c r="N279" s="238" t="s">
        <v>43</v>
      </c>
      <c r="O279" s="85"/>
      <c r="P279" s="239">
        <f>O279*H279</f>
        <v>0</v>
      </c>
      <c r="Q279" s="239">
        <v>0.10362</v>
      </c>
      <c r="R279" s="239">
        <f>Q279*H279</f>
        <v>2.6941200000000003</v>
      </c>
      <c r="S279" s="239">
        <v>0</v>
      </c>
      <c r="T279" s="240">
        <f>S279*H279</f>
        <v>0</v>
      </c>
      <c r="AR279" s="241" t="s">
        <v>136</v>
      </c>
      <c r="AT279" s="241" t="s">
        <v>131</v>
      </c>
      <c r="AU279" s="241" t="s">
        <v>87</v>
      </c>
      <c r="AY279" s="16" t="s">
        <v>129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6" t="s">
        <v>85</v>
      </c>
      <c r="BK279" s="242">
        <f>ROUND(I279*H279,2)</f>
        <v>0</v>
      </c>
      <c r="BL279" s="16" t="s">
        <v>136</v>
      </c>
      <c r="BM279" s="241" t="s">
        <v>432</v>
      </c>
    </row>
    <row r="280" s="12" customFormat="1">
      <c r="B280" s="243"/>
      <c r="C280" s="244"/>
      <c r="D280" s="245" t="s">
        <v>138</v>
      </c>
      <c r="E280" s="246" t="s">
        <v>1</v>
      </c>
      <c r="F280" s="247" t="s">
        <v>433</v>
      </c>
      <c r="G280" s="244"/>
      <c r="H280" s="246" t="s">
        <v>1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AT280" s="253" t="s">
        <v>138</v>
      </c>
      <c r="AU280" s="253" t="s">
        <v>87</v>
      </c>
      <c r="AV280" s="12" t="s">
        <v>85</v>
      </c>
      <c r="AW280" s="12" t="s">
        <v>34</v>
      </c>
      <c r="AX280" s="12" t="s">
        <v>78</v>
      </c>
      <c r="AY280" s="253" t="s">
        <v>129</v>
      </c>
    </row>
    <row r="281" s="13" customFormat="1">
      <c r="B281" s="254"/>
      <c r="C281" s="255"/>
      <c r="D281" s="245" t="s">
        <v>138</v>
      </c>
      <c r="E281" s="256" t="s">
        <v>1</v>
      </c>
      <c r="F281" s="257" t="s">
        <v>258</v>
      </c>
      <c r="G281" s="255"/>
      <c r="H281" s="258">
        <v>26</v>
      </c>
      <c r="I281" s="259"/>
      <c r="J281" s="255"/>
      <c r="K281" s="255"/>
      <c r="L281" s="260"/>
      <c r="M281" s="261"/>
      <c r="N281" s="262"/>
      <c r="O281" s="262"/>
      <c r="P281" s="262"/>
      <c r="Q281" s="262"/>
      <c r="R281" s="262"/>
      <c r="S281" s="262"/>
      <c r="T281" s="263"/>
      <c r="AT281" s="264" t="s">
        <v>138</v>
      </c>
      <c r="AU281" s="264" t="s">
        <v>87</v>
      </c>
      <c r="AV281" s="13" t="s">
        <v>87</v>
      </c>
      <c r="AW281" s="13" t="s">
        <v>34</v>
      </c>
      <c r="AX281" s="13" t="s">
        <v>78</v>
      </c>
      <c r="AY281" s="264" t="s">
        <v>129</v>
      </c>
    </row>
    <row r="282" s="14" customFormat="1">
      <c r="B282" s="265"/>
      <c r="C282" s="266"/>
      <c r="D282" s="245" t="s">
        <v>138</v>
      </c>
      <c r="E282" s="267" t="s">
        <v>1</v>
      </c>
      <c r="F282" s="268" t="s">
        <v>141</v>
      </c>
      <c r="G282" s="266"/>
      <c r="H282" s="269">
        <v>26</v>
      </c>
      <c r="I282" s="270"/>
      <c r="J282" s="266"/>
      <c r="K282" s="266"/>
      <c r="L282" s="271"/>
      <c r="M282" s="272"/>
      <c r="N282" s="273"/>
      <c r="O282" s="273"/>
      <c r="P282" s="273"/>
      <c r="Q282" s="273"/>
      <c r="R282" s="273"/>
      <c r="S282" s="273"/>
      <c r="T282" s="274"/>
      <c r="AT282" s="275" t="s">
        <v>138</v>
      </c>
      <c r="AU282" s="275" t="s">
        <v>87</v>
      </c>
      <c r="AV282" s="14" t="s">
        <v>136</v>
      </c>
      <c r="AW282" s="14" t="s">
        <v>34</v>
      </c>
      <c r="AX282" s="14" t="s">
        <v>85</v>
      </c>
      <c r="AY282" s="275" t="s">
        <v>129</v>
      </c>
    </row>
    <row r="283" s="1" customFormat="1" ht="16.5" customHeight="1">
      <c r="B283" s="37"/>
      <c r="C283" s="281" t="s">
        <v>434</v>
      </c>
      <c r="D283" s="281" t="s">
        <v>361</v>
      </c>
      <c r="E283" s="282" t="s">
        <v>435</v>
      </c>
      <c r="F283" s="283" t="s">
        <v>436</v>
      </c>
      <c r="G283" s="284" t="s">
        <v>134</v>
      </c>
      <c r="H283" s="285">
        <v>26.780000000000001</v>
      </c>
      <c r="I283" s="286"/>
      <c r="J283" s="287">
        <f>ROUND(I283*H283,2)</f>
        <v>0</v>
      </c>
      <c r="K283" s="283" t="s">
        <v>135</v>
      </c>
      <c r="L283" s="288"/>
      <c r="M283" s="289" t="s">
        <v>1</v>
      </c>
      <c r="N283" s="290" t="s">
        <v>43</v>
      </c>
      <c r="O283" s="85"/>
      <c r="P283" s="239">
        <f>O283*H283</f>
        <v>0</v>
      </c>
      <c r="Q283" s="239">
        <v>0.17599999999999999</v>
      </c>
      <c r="R283" s="239">
        <f>Q283*H283</f>
        <v>4.7132800000000001</v>
      </c>
      <c r="S283" s="239">
        <v>0</v>
      </c>
      <c r="T283" s="240">
        <f>S283*H283</f>
        <v>0</v>
      </c>
      <c r="AR283" s="241" t="s">
        <v>166</v>
      </c>
      <c r="AT283" s="241" t="s">
        <v>361</v>
      </c>
      <c r="AU283" s="241" t="s">
        <v>87</v>
      </c>
      <c r="AY283" s="16" t="s">
        <v>129</v>
      </c>
      <c r="BE283" s="242">
        <f>IF(N283="základní",J283,0)</f>
        <v>0</v>
      </c>
      <c r="BF283" s="242">
        <f>IF(N283="snížená",J283,0)</f>
        <v>0</v>
      </c>
      <c r="BG283" s="242">
        <f>IF(N283="zákl. přenesená",J283,0)</f>
        <v>0</v>
      </c>
      <c r="BH283" s="242">
        <f>IF(N283="sníž. přenesená",J283,0)</f>
        <v>0</v>
      </c>
      <c r="BI283" s="242">
        <f>IF(N283="nulová",J283,0)</f>
        <v>0</v>
      </c>
      <c r="BJ283" s="16" t="s">
        <v>85</v>
      </c>
      <c r="BK283" s="242">
        <f>ROUND(I283*H283,2)</f>
        <v>0</v>
      </c>
      <c r="BL283" s="16" t="s">
        <v>136</v>
      </c>
      <c r="BM283" s="241" t="s">
        <v>437</v>
      </c>
    </row>
    <row r="284" s="12" customFormat="1">
      <c r="B284" s="243"/>
      <c r="C284" s="244"/>
      <c r="D284" s="245" t="s">
        <v>138</v>
      </c>
      <c r="E284" s="246" t="s">
        <v>1</v>
      </c>
      <c r="F284" s="247" t="s">
        <v>438</v>
      </c>
      <c r="G284" s="244"/>
      <c r="H284" s="246" t="s">
        <v>1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AT284" s="253" t="s">
        <v>138</v>
      </c>
      <c r="AU284" s="253" t="s">
        <v>87</v>
      </c>
      <c r="AV284" s="12" t="s">
        <v>85</v>
      </c>
      <c r="AW284" s="12" t="s">
        <v>34</v>
      </c>
      <c r="AX284" s="12" t="s">
        <v>78</v>
      </c>
      <c r="AY284" s="253" t="s">
        <v>129</v>
      </c>
    </row>
    <row r="285" s="13" customFormat="1">
      <c r="B285" s="254"/>
      <c r="C285" s="255"/>
      <c r="D285" s="245" t="s">
        <v>138</v>
      </c>
      <c r="E285" s="256" t="s">
        <v>1</v>
      </c>
      <c r="F285" s="257" t="s">
        <v>439</v>
      </c>
      <c r="G285" s="255"/>
      <c r="H285" s="258">
        <v>26.780000000000001</v>
      </c>
      <c r="I285" s="259"/>
      <c r="J285" s="255"/>
      <c r="K285" s="255"/>
      <c r="L285" s="260"/>
      <c r="M285" s="261"/>
      <c r="N285" s="262"/>
      <c r="O285" s="262"/>
      <c r="P285" s="262"/>
      <c r="Q285" s="262"/>
      <c r="R285" s="262"/>
      <c r="S285" s="262"/>
      <c r="T285" s="263"/>
      <c r="AT285" s="264" t="s">
        <v>138</v>
      </c>
      <c r="AU285" s="264" t="s">
        <v>87</v>
      </c>
      <c r="AV285" s="13" t="s">
        <v>87</v>
      </c>
      <c r="AW285" s="13" t="s">
        <v>34</v>
      </c>
      <c r="AX285" s="13" t="s">
        <v>78</v>
      </c>
      <c r="AY285" s="264" t="s">
        <v>129</v>
      </c>
    </row>
    <row r="286" s="14" customFormat="1">
      <c r="B286" s="265"/>
      <c r="C286" s="266"/>
      <c r="D286" s="245" t="s">
        <v>138</v>
      </c>
      <c r="E286" s="267" t="s">
        <v>1</v>
      </c>
      <c r="F286" s="268" t="s">
        <v>141</v>
      </c>
      <c r="G286" s="266"/>
      <c r="H286" s="269">
        <v>26.780000000000001</v>
      </c>
      <c r="I286" s="270"/>
      <c r="J286" s="266"/>
      <c r="K286" s="266"/>
      <c r="L286" s="271"/>
      <c r="M286" s="272"/>
      <c r="N286" s="273"/>
      <c r="O286" s="273"/>
      <c r="P286" s="273"/>
      <c r="Q286" s="273"/>
      <c r="R286" s="273"/>
      <c r="S286" s="273"/>
      <c r="T286" s="274"/>
      <c r="AT286" s="275" t="s">
        <v>138</v>
      </c>
      <c r="AU286" s="275" t="s">
        <v>87</v>
      </c>
      <c r="AV286" s="14" t="s">
        <v>136</v>
      </c>
      <c r="AW286" s="14" t="s">
        <v>34</v>
      </c>
      <c r="AX286" s="14" t="s">
        <v>85</v>
      </c>
      <c r="AY286" s="275" t="s">
        <v>129</v>
      </c>
    </row>
    <row r="287" s="1" customFormat="1" ht="24" customHeight="1">
      <c r="B287" s="37"/>
      <c r="C287" s="230" t="s">
        <v>440</v>
      </c>
      <c r="D287" s="230" t="s">
        <v>131</v>
      </c>
      <c r="E287" s="231" t="s">
        <v>441</v>
      </c>
      <c r="F287" s="232" t="s">
        <v>442</v>
      </c>
      <c r="G287" s="233" t="s">
        <v>134</v>
      </c>
      <c r="H287" s="234">
        <v>132</v>
      </c>
      <c r="I287" s="235"/>
      <c r="J287" s="236">
        <f>ROUND(I287*H287,2)</f>
        <v>0</v>
      </c>
      <c r="K287" s="232" t="s">
        <v>135</v>
      </c>
      <c r="L287" s="42"/>
      <c r="M287" s="237" t="s">
        <v>1</v>
      </c>
      <c r="N287" s="238" t="s">
        <v>43</v>
      </c>
      <c r="O287" s="85"/>
      <c r="P287" s="239">
        <f>O287*H287</f>
        <v>0</v>
      </c>
      <c r="Q287" s="239">
        <v>0.10362</v>
      </c>
      <c r="R287" s="239">
        <f>Q287*H287</f>
        <v>13.67784</v>
      </c>
      <c r="S287" s="239">
        <v>0</v>
      </c>
      <c r="T287" s="240">
        <f>S287*H287</f>
        <v>0</v>
      </c>
      <c r="AR287" s="241" t="s">
        <v>136</v>
      </c>
      <c r="AT287" s="241" t="s">
        <v>131</v>
      </c>
      <c r="AU287" s="241" t="s">
        <v>87</v>
      </c>
      <c r="AY287" s="16" t="s">
        <v>129</v>
      </c>
      <c r="BE287" s="242">
        <f>IF(N287="základní",J287,0)</f>
        <v>0</v>
      </c>
      <c r="BF287" s="242">
        <f>IF(N287="snížená",J287,0)</f>
        <v>0</v>
      </c>
      <c r="BG287" s="242">
        <f>IF(N287="zákl. přenesená",J287,0)</f>
        <v>0</v>
      </c>
      <c r="BH287" s="242">
        <f>IF(N287="sníž. přenesená",J287,0)</f>
        <v>0</v>
      </c>
      <c r="BI287" s="242">
        <f>IF(N287="nulová",J287,0)</f>
        <v>0</v>
      </c>
      <c r="BJ287" s="16" t="s">
        <v>85</v>
      </c>
      <c r="BK287" s="242">
        <f>ROUND(I287*H287,2)</f>
        <v>0</v>
      </c>
      <c r="BL287" s="16" t="s">
        <v>136</v>
      </c>
      <c r="BM287" s="241" t="s">
        <v>443</v>
      </c>
    </row>
    <row r="288" s="12" customFormat="1">
      <c r="B288" s="243"/>
      <c r="C288" s="244"/>
      <c r="D288" s="245" t="s">
        <v>138</v>
      </c>
      <c r="E288" s="246" t="s">
        <v>1</v>
      </c>
      <c r="F288" s="247" t="s">
        <v>444</v>
      </c>
      <c r="G288" s="244"/>
      <c r="H288" s="246" t="s">
        <v>1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AT288" s="253" t="s">
        <v>138</v>
      </c>
      <c r="AU288" s="253" t="s">
        <v>87</v>
      </c>
      <c r="AV288" s="12" t="s">
        <v>85</v>
      </c>
      <c r="AW288" s="12" t="s">
        <v>34</v>
      </c>
      <c r="AX288" s="12" t="s">
        <v>78</v>
      </c>
      <c r="AY288" s="253" t="s">
        <v>129</v>
      </c>
    </row>
    <row r="289" s="13" customFormat="1">
      <c r="B289" s="254"/>
      <c r="C289" s="255"/>
      <c r="D289" s="245" t="s">
        <v>138</v>
      </c>
      <c r="E289" s="256" t="s">
        <v>1</v>
      </c>
      <c r="F289" s="257" t="s">
        <v>445</v>
      </c>
      <c r="G289" s="255"/>
      <c r="H289" s="258">
        <v>132</v>
      </c>
      <c r="I289" s="259"/>
      <c r="J289" s="255"/>
      <c r="K289" s="255"/>
      <c r="L289" s="260"/>
      <c r="M289" s="261"/>
      <c r="N289" s="262"/>
      <c r="O289" s="262"/>
      <c r="P289" s="262"/>
      <c r="Q289" s="262"/>
      <c r="R289" s="262"/>
      <c r="S289" s="262"/>
      <c r="T289" s="263"/>
      <c r="AT289" s="264" t="s">
        <v>138</v>
      </c>
      <c r="AU289" s="264" t="s">
        <v>87</v>
      </c>
      <c r="AV289" s="13" t="s">
        <v>87</v>
      </c>
      <c r="AW289" s="13" t="s">
        <v>34</v>
      </c>
      <c r="AX289" s="13" t="s">
        <v>78</v>
      </c>
      <c r="AY289" s="264" t="s">
        <v>129</v>
      </c>
    </row>
    <row r="290" s="14" customFormat="1">
      <c r="B290" s="265"/>
      <c r="C290" s="266"/>
      <c r="D290" s="245" t="s">
        <v>138</v>
      </c>
      <c r="E290" s="267" t="s">
        <v>1</v>
      </c>
      <c r="F290" s="268" t="s">
        <v>141</v>
      </c>
      <c r="G290" s="266"/>
      <c r="H290" s="269">
        <v>132</v>
      </c>
      <c r="I290" s="270"/>
      <c r="J290" s="266"/>
      <c r="K290" s="266"/>
      <c r="L290" s="271"/>
      <c r="M290" s="272"/>
      <c r="N290" s="273"/>
      <c r="O290" s="273"/>
      <c r="P290" s="273"/>
      <c r="Q290" s="273"/>
      <c r="R290" s="273"/>
      <c r="S290" s="273"/>
      <c r="T290" s="274"/>
      <c r="AT290" s="275" t="s">
        <v>138</v>
      </c>
      <c r="AU290" s="275" t="s">
        <v>87</v>
      </c>
      <c r="AV290" s="14" t="s">
        <v>136</v>
      </c>
      <c r="AW290" s="14" t="s">
        <v>34</v>
      </c>
      <c r="AX290" s="14" t="s">
        <v>85</v>
      </c>
      <c r="AY290" s="275" t="s">
        <v>129</v>
      </c>
    </row>
    <row r="291" s="1" customFormat="1" ht="16.5" customHeight="1">
      <c r="B291" s="37"/>
      <c r="C291" s="281" t="s">
        <v>446</v>
      </c>
      <c r="D291" s="281" t="s">
        <v>361</v>
      </c>
      <c r="E291" s="282" t="s">
        <v>447</v>
      </c>
      <c r="F291" s="283" t="s">
        <v>448</v>
      </c>
      <c r="G291" s="284" t="s">
        <v>134</v>
      </c>
      <c r="H291" s="285">
        <v>2.0600000000000001</v>
      </c>
      <c r="I291" s="286"/>
      <c r="J291" s="287">
        <f>ROUND(I291*H291,2)</f>
        <v>0</v>
      </c>
      <c r="K291" s="283" t="s">
        <v>135</v>
      </c>
      <c r="L291" s="288"/>
      <c r="M291" s="289" t="s">
        <v>1</v>
      </c>
      <c r="N291" s="290" t="s">
        <v>43</v>
      </c>
      <c r="O291" s="85"/>
      <c r="P291" s="239">
        <f>O291*H291</f>
        <v>0</v>
      </c>
      <c r="Q291" s="239">
        <v>0.17599999999999999</v>
      </c>
      <c r="R291" s="239">
        <f>Q291*H291</f>
        <v>0.36255999999999999</v>
      </c>
      <c r="S291" s="239">
        <v>0</v>
      </c>
      <c r="T291" s="240">
        <f>S291*H291</f>
        <v>0</v>
      </c>
      <c r="AR291" s="241" t="s">
        <v>166</v>
      </c>
      <c r="AT291" s="241" t="s">
        <v>361</v>
      </c>
      <c r="AU291" s="241" t="s">
        <v>87</v>
      </c>
      <c r="AY291" s="16" t="s">
        <v>129</v>
      </c>
      <c r="BE291" s="242">
        <f>IF(N291="základní",J291,0)</f>
        <v>0</v>
      </c>
      <c r="BF291" s="242">
        <f>IF(N291="snížená",J291,0)</f>
        <v>0</v>
      </c>
      <c r="BG291" s="242">
        <f>IF(N291="zákl. přenesená",J291,0)</f>
        <v>0</v>
      </c>
      <c r="BH291" s="242">
        <f>IF(N291="sníž. přenesená",J291,0)</f>
        <v>0</v>
      </c>
      <c r="BI291" s="242">
        <f>IF(N291="nulová",J291,0)</f>
        <v>0</v>
      </c>
      <c r="BJ291" s="16" t="s">
        <v>85</v>
      </c>
      <c r="BK291" s="242">
        <f>ROUND(I291*H291,2)</f>
        <v>0</v>
      </c>
      <c r="BL291" s="16" t="s">
        <v>136</v>
      </c>
      <c r="BM291" s="241" t="s">
        <v>449</v>
      </c>
    </row>
    <row r="292" s="12" customFormat="1">
      <c r="B292" s="243"/>
      <c r="C292" s="244"/>
      <c r="D292" s="245" t="s">
        <v>138</v>
      </c>
      <c r="E292" s="246" t="s">
        <v>1</v>
      </c>
      <c r="F292" s="247" t="s">
        <v>450</v>
      </c>
      <c r="G292" s="244"/>
      <c r="H292" s="246" t="s">
        <v>1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AT292" s="253" t="s">
        <v>138</v>
      </c>
      <c r="AU292" s="253" t="s">
        <v>87</v>
      </c>
      <c r="AV292" s="12" t="s">
        <v>85</v>
      </c>
      <c r="AW292" s="12" t="s">
        <v>34</v>
      </c>
      <c r="AX292" s="12" t="s">
        <v>78</v>
      </c>
      <c r="AY292" s="253" t="s">
        <v>129</v>
      </c>
    </row>
    <row r="293" s="13" customFormat="1">
      <c r="B293" s="254"/>
      <c r="C293" s="255"/>
      <c r="D293" s="245" t="s">
        <v>138</v>
      </c>
      <c r="E293" s="256" t="s">
        <v>1</v>
      </c>
      <c r="F293" s="257" t="s">
        <v>451</v>
      </c>
      <c r="G293" s="255"/>
      <c r="H293" s="258">
        <v>2.0600000000000001</v>
      </c>
      <c r="I293" s="259"/>
      <c r="J293" s="255"/>
      <c r="K293" s="255"/>
      <c r="L293" s="260"/>
      <c r="M293" s="261"/>
      <c r="N293" s="262"/>
      <c r="O293" s="262"/>
      <c r="P293" s="262"/>
      <c r="Q293" s="262"/>
      <c r="R293" s="262"/>
      <c r="S293" s="262"/>
      <c r="T293" s="263"/>
      <c r="AT293" s="264" t="s">
        <v>138</v>
      </c>
      <c r="AU293" s="264" t="s">
        <v>87</v>
      </c>
      <c r="AV293" s="13" t="s">
        <v>87</v>
      </c>
      <c r="AW293" s="13" t="s">
        <v>34</v>
      </c>
      <c r="AX293" s="13" t="s">
        <v>78</v>
      </c>
      <c r="AY293" s="264" t="s">
        <v>129</v>
      </c>
    </row>
    <row r="294" s="14" customFormat="1">
      <c r="B294" s="265"/>
      <c r="C294" s="266"/>
      <c r="D294" s="245" t="s">
        <v>138</v>
      </c>
      <c r="E294" s="267" t="s">
        <v>1</v>
      </c>
      <c r="F294" s="268" t="s">
        <v>141</v>
      </c>
      <c r="G294" s="266"/>
      <c r="H294" s="269">
        <v>2.0600000000000001</v>
      </c>
      <c r="I294" s="270"/>
      <c r="J294" s="266"/>
      <c r="K294" s="266"/>
      <c r="L294" s="271"/>
      <c r="M294" s="272"/>
      <c r="N294" s="273"/>
      <c r="O294" s="273"/>
      <c r="P294" s="273"/>
      <c r="Q294" s="273"/>
      <c r="R294" s="273"/>
      <c r="S294" s="273"/>
      <c r="T294" s="274"/>
      <c r="AT294" s="275" t="s">
        <v>138</v>
      </c>
      <c r="AU294" s="275" t="s">
        <v>87</v>
      </c>
      <c r="AV294" s="14" t="s">
        <v>136</v>
      </c>
      <c r="AW294" s="14" t="s">
        <v>34</v>
      </c>
      <c r="AX294" s="14" t="s">
        <v>85</v>
      </c>
      <c r="AY294" s="275" t="s">
        <v>129</v>
      </c>
    </row>
    <row r="295" s="1" customFormat="1" ht="24" customHeight="1">
      <c r="B295" s="37"/>
      <c r="C295" s="281" t="s">
        <v>452</v>
      </c>
      <c r="D295" s="281" t="s">
        <v>361</v>
      </c>
      <c r="E295" s="282" t="s">
        <v>453</v>
      </c>
      <c r="F295" s="283" t="s">
        <v>454</v>
      </c>
      <c r="G295" s="284" t="s">
        <v>134</v>
      </c>
      <c r="H295" s="285">
        <v>132.59999999999999</v>
      </c>
      <c r="I295" s="286"/>
      <c r="J295" s="287">
        <f>ROUND(I295*H295,2)</f>
        <v>0</v>
      </c>
      <c r="K295" s="283" t="s">
        <v>1</v>
      </c>
      <c r="L295" s="288"/>
      <c r="M295" s="289" t="s">
        <v>1</v>
      </c>
      <c r="N295" s="290" t="s">
        <v>43</v>
      </c>
      <c r="O295" s="85"/>
      <c r="P295" s="239">
        <f>O295*H295</f>
        <v>0</v>
      </c>
      <c r="Q295" s="239">
        <v>0.13900000000000001</v>
      </c>
      <c r="R295" s="239">
        <f>Q295*H295</f>
        <v>18.4314</v>
      </c>
      <c r="S295" s="239">
        <v>0</v>
      </c>
      <c r="T295" s="240">
        <f>S295*H295</f>
        <v>0</v>
      </c>
      <c r="AR295" s="241" t="s">
        <v>166</v>
      </c>
      <c r="AT295" s="241" t="s">
        <v>361</v>
      </c>
      <c r="AU295" s="241" t="s">
        <v>87</v>
      </c>
      <c r="AY295" s="16" t="s">
        <v>129</v>
      </c>
      <c r="BE295" s="242">
        <f>IF(N295="základní",J295,0)</f>
        <v>0</v>
      </c>
      <c r="BF295" s="242">
        <f>IF(N295="snížená",J295,0)</f>
        <v>0</v>
      </c>
      <c r="BG295" s="242">
        <f>IF(N295="zákl. přenesená",J295,0)</f>
        <v>0</v>
      </c>
      <c r="BH295" s="242">
        <f>IF(N295="sníž. přenesená",J295,0)</f>
        <v>0</v>
      </c>
      <c r="BI295" s="242">
        <f>IF(N295="nulová",J295,0)</f>
        <v>0</v>
      </c>
      <c r="BJ295" s="16" t="s">
        <v>85</v>
      </c>
      <c r="BK295" s="242">
        <f>ROUND(I295*H295,2)</f>
        <v>0</v>
      </c>
      <c r="BL295" s="16" t="s">
        <v>136</v>
      </c>
      <c r="BM295" s="241" t="s">
        <v>455</v>
      </c>
    </row>
    <row r="296" s="12" customFormat="1">
      <c r="B296" s="243"/>
      <c r="C296" s="244"/>
      <c r="D296" s="245" t="s">
        <v>138</v>
      </c>
      <c r="E296" s="246" t="s">
        <v>1</v>
      </c>
      <c r="F296" s="247" t="s">
        <v>456</v>
      </c>
      <c r="G296" s="244"/>
      <c r="H296" s="246" t="s">
        <v>1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AT296" s="253" t="s">
        <v>138</v>
      </c>
      <c r="AU296" s="253" t="s">
        <v>87</v>
      </c>
      <c r="AV296" s="12" t="s">
        <v>85</v>
      </c>
      <c r="AW296" s="12" t="s">
        <v>34</v>
      </c>
      <c r="AX296" s="12" t="s">
        <v>78</v>
      </c>
      <c r="AY296" s="253" t="s">
        <v>129</v>
      </c>
    </row>
    <row r="297" s="13" customFormat="1">
      <c r="B297" s="254"/>
      <c r="C297" s="255"/>
      <c r="D297" s="245" t="s">
        <v>138</v>
      </c>
      <c r="E297" s="256" t="s">
        <v>1</v>
      </c>
      <c r="F297" s="257" t="s">
        <v>457</v>
      </c>
      <c r="G297" s="255"/>
      <c r="H297" s="258">
        <v>132.59999999999999</v>
      </c>
      <c r="I297" s="259"/>
      <c r="J297" s="255"/>
      <c r="K297" s="255"/>
      <c r="L297" s="260"/>
      <c r="M297" s="261"/>
      <c r="N297" s="262"/>
      <c r="O297" s="262"/>
      <c r="P297" s="262"/>
      <c r="Q297" s="262"/>
      <c r="R297" s="262"/>
      <c r="S297" s="262"/>
      <c r="T297" s="263"/>
      <c r="AT297" s="264" t="s">
        <v>138</v>
      </c>
      <c r="AU297" s="264" t="s">
        <v>87</v>
      </c>
      <c r="AV297" s="13" t="s">
        <v>87</v>
      </c>
      <c r="AW297" s="13" t="s">
        <v>34</v>
      </c>
      <c r="AX297" s="13" t="s">
        <v>78</v>
      </c>
      <c r="AY297" s="264" t="s">
        <v>129</v>
      </c>
    </row>
    <row r="298" s="14" customFormat="1">
      <c r="B298" s="265"/>
      <c r="C298" s="266"/>
      <c r="D298" s="245" t="s">
        <v>138</v>
      </c>
      <c r="E298" s="267" t="s">
        <v>1</v>
      </c>
      <c r="F298" s="268" t="s">
        <v>141</v>
      </c>
      <c r="G298" s="266"/>
      <c r="H298" s="269">
        <v>132.59999999999999</v>
      </c>
      <c r="I298" s="270"/>
      <c r="J298" s="266"/>
      <c r="K298" s="266"/>
      <c r="L298" s="271"/>
      <c r="M298" s="272"/>
      <c r="N298" s="273"/>
      <c r="O298" s="273"/>
      <c r="P298" s="273"/>
      <c r="Q298" s="273"/>
      <c r="R298" s="273"/>
      <c r="S298" s="273"/>
      <c r="T298" s="274"/>
      <c r="AT298" s="275" t="s">
        <v>138</v>
      </c>
      <c r="AU298" s="275" t="s">
        <v>87</v>
      </c>
      <c r="AV298" s="14" t="s">
        <v>136</v>
      </c>
      <c r="AW298" s="14" t="s">
        <v>34</v>
      </c>
      <c r="AX298" s="14" t="s">
        <v>85</v>
      </c>
      <c r="AY298" s="275" t="s">
        <v>129</v>
      </c>
    </row>
    <row r="299" s="1" customFormat="1" ht="16.5" customHeight="1">
      <c r="B299" s="37"/>
      <c r="C299" s="281" t="s">
        <v>458</v>
      </c>
      <c r="D299" s="281" t="s">
        <v>361</v>
      </c>
      <c r="E299" s="282" t="s">
        <v>459</v>
      </c>
      <c r="F299" s="283" t="s">
        <v>460</v>
      </c>
      <c r="G299" s="284" t="s">
        <v>190</v>
      </c>
      <c r="H299" s="285">
        <v>2.9119999999999999</v>
      </c>
      <c r="I299" s="286"/>
      <c r="J299" s="287">
        <f>ROUND(I299*H299,2)</f>
        <v>0</v>
      </c>
      <c r="K299" s="283" t="s">
        <v>1</v>
      </c>
      <c r="L299" s="288"/>
      <c r="M299" s="289" t="s">
        <v>1</v>
      </c>
      <c r="N299" s="290" t="s">
        <v>43</v>
      </c>
      <c r="O299" s="85"/>
      <c r="P299" s="239">
        <f>O299*H299</f>
        <v>0</v>
      </c>
      <c r="Q299" s="239">
        <v>0</v>
      </c>
      <c r="R299" s="239">
        <f>Q299*H299</f>
        <v>0</v>
      </c>
      <c r="S299" s="239">
        <v>0</v>
      </c>
      <c r="T299" s="240">
        <f>S299*H299</f>
        <v>0</v>
      </c>
      <c r="AR299" s="241" t="s">
        <v>166</v>
      </c>
      <c r="AT299" s="241" t="s">
        <v>361</v>
      </c>
      <c r="AU299" s="241" t="s">
        <v>87</v>
      </c>
      <c r="AY299" s="16" t="s">
        <v>129</v>
      </c>
      <c r="BE299" s="242">
        <f>IF(N299="základní",J299,0)</f>
        <v>0</v>
      </c>
      <c r="BF299" s="242">
        <f>IF(N299="snížená",J299,0)</f>
        <v>0</v>
      </c>
      <c r="BG299" s="242">
        <f>IF(N299="zákl. přenesená",J299,0)</f>
        <v>0</v>
      </c>
      <c r="BH299" s="242">
        <f>IF(N299="sníž. přenesená",J299,0)</f>
        <v>0</v>
      </c>
      <c r="BI299" s="242">
        <f>IF(N299="nulová",J299,0)</f>
        <v>0</v>
      </c>
      <c r="BJ299" s="16" t="s">
        <v>85</v>
      </c>
      <c r="BK299" s="242">
        <f>ROUND(I299*H299,2)</f>
        <v>0</v>
      </c>
      <c r="BL299" s="16" t="s">
        <v>136</v>
      </c>
      <c r="BM299" s="241" t="s">
        <v>461</v>
      </c>
    </row>
    <row r="300" s="12" customFormat="1">
      <c r="B300" s="243"/>
      <c r="C300" s="244"/>
      <c r="D300" s="245" t="s">
        <v>138</v>
      </c>
      <c r="E300" s="246" t="s">
        <v>1</v>
      </c>
      <c r="F300" s="247" t="s">
        <v>462</v>
      </c>
      <c r="G300" s="244"/>
      <c r="H300" s="246" t="s">
        <v>1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AT300" s="253" t="s">
        <v>138</v>
      </c>
      <c r="AU300" s="253" t="s">
        <v>87</v>
      </c>
      <c r="AV300" s="12" t="s">
        <v>85</v>
      </c>
      <c r="AW300" s="12" t="s">
        <v>34</v>
      </c>
      <c r="AX300" s="12" t="s">
        <v>78</v>
      </c>
      <c r="AY300" s="253" t="s">
        <v>129</v>
      </c>
    </row>
    <row r="301" s="13" customFormat="1">
      <c r="B301" s="254"/>
      <c r="C301" s="255"/>
      <c r="D301" s="245" t="s">
        <v>138</v>
      </c>
      <c r="E301" s="256" t="s">
        <v>1</v>
      </c>
      <c r="F301" s="257" t="s">
        <v>463</v>
      </c>
      <c r="G301" s="255"/>
      <c r="H301" s="258">
        <v>2.9119999999999999</v>
      </c>
      <c r="I301" s="259"/>
      <c r="J301" s="255"/>
      <c r="K301" s="255"/>
      <c r="L301" s="260"/>
      <c r="M301" s="261"/>
      <c r="N301" s="262"/>
      <c r="O301" s="262"/>
      <c r="P301" s="262"/>
      <c r="Q301" s="262"/>
      <c r="R301" s="262"/>
      <c r="S301" s="262"/>
      <c r="T301" s="263"/>
      <c r="AT301" s="264" t="s">
        <v>138</v>
      </c>
      <c r="AU301" s="264" t="s">
        <v>87</v>
      </c>
      <c r="AV301" s="13" t="s">
        <v>87</v>
      </c>
      <c r="AW301" s="13" t="s">
        <v>34</v>
      </c>
      <c r="AX301" s="13" t="s">
        <v>78</v>
      </c>
      <c r="AY301" s="264" t="s">
        <v>129</v>
      </c>
    </row>
    <row r="302" s="14" customFormat="1">
      <c r="B302" s="265"/>
      <c r="C302" s="266"/>
      <c r="D302" s="245" t="s">
        <v>138</v>
      </c>
      <c r="E302" s="267" t="s">
        <v>1</v>
      </c>
      <c r="F302" s="268" t="s">
        <v>141</v>
      </c>
      <c r="G302" s="266"/>
      <c r="H302" s="269">
        <v>2.9119999999999999</v>
      </c>
      <c r="I302" s="270"/>
      <c r="J302" s="266"/>
      <c r="K302" s="266"/>
      <c r="L302" s="271"/>
      <c r="M302" s="272"/>
      <c r="N302" s="273"/>
      <c r="O302" s="273"/>
      <c r="P302" s="273"/>
      <c r="Q302" s="273"/>
      <c r="R302" s="273"/>
      <c r="S302" s="273"/>
      <c r="T302" s="274"/>
      <c r="AT302" s="275" t="s">
        <v>138</v>
      </c>
      <c r="AU302" s="275" t="s">
        <v>87</v>
      </c>
      <c r="AV302" s="14" t="s">
        <v>136</v>
      </c>
      <c r="AW302" s="14" t="s">
        <v>34</v>
      </c>
      <c r="AX302" s="14" t="s">
        <v>85</v>
      </c>
      <c r="AY302" s="275" t="s">
        <v>129</v>
      </c>
    </row>
    <row r="303" s="1" customFormat="1" ht="24" customHeight="1">
      <c r="B303" s="37"/>
      <c r="C303" s="230" t="s">
        <v>464</v>
      </c>
      <c r="D303" s="230" t="s">
        <v>131</v>
      </c>
      <c r="E303" s="231" t="s">
        <v>465</v>
      </c>
      <c r="F303" s="232" t="s">
        <v>466</v>
      </c>
      <c r="G303" s="233" t="s">
        <v>134</v>
      </c>
      <c r="H303" s="234">
        <v>132</v>
      </c>
      <c r="I303" s="235"/>
      <c r="J303" s="236">
        <f>ROUND(I303*H303,2)</f>
        <v>0</v>
      </c>
      <c r="K303" s="232" t="s">
        <v>135</v>
      </c>
      <c r="L303" s="42"/>
      <c r="M303" s="237" t="s">
        <v>1</v>
      </c>
      <c r="N303" s="238" t="s">
        <v>43</v>
      </c>
      <c r="O303" s="85"/>
      <c r="P303" s="239">
        <f>O303*H303</f>
        <v>0</v>
      </c>
      <c r="Q303" s="239">
        <v>0</v>
      </c>
      <c r="R303" s="239">
        <f>Q303*H303</f>
        <v>0</v>
      </c>
      <c r="S303" s="239">
        <v>0</v>
      </c>
      <c r="T303" s="240">
        <f>S303*H303</f>
        <v>0</v>
      </c>
      <c r="AR303" s="241" t="s">
        <v>136</v>
      </c>
      <c r="AT303" s="241" t="s">
        <v>131</v>
      </c>
      <c r="AU303" s="241" t="s">
        <v>87</v>
      </c>
      <c r="AY303" s="16" t="s">
        <v>129</v>
      </c>
      <c r="BE303" s="242">
        <f>IF(N303="základní",J303,0)</f>
        <v>0</v>
      </c>
      <c r="BF303" s="242">
        <f>IF(N303="snížená",J303,0)</f>
        <v>0</v>
      </c>
      <c r="BG303" s="242">
        <f>IF(N303="zákl. přenesená",J303,0)</f>
        <v>0</v>
      </c>
      <c r="BH303" s="242">
        <f>IF(N303="sníž. přenesená",J303,0)</f>
        <v>0</v>
      </c>
      <c r="BI303" s="242">
        <f>IF(N303="nulová",J303,0)</f>
        <v>0</v>
      </c>
      <c r="BJ303" s="16" t="s">
        <v>85</v>
      </c>
      <c r="BK303" s="242">
        <f>ROUND(I303*H303,2)</f>
        <v>0</v>
      </c>
      <c r="BL303" s="16" t="s">
        <v>136</v>
      </c>
      <c r="BM303" s="241" t="s">
        <v>467</v>
      </c>
    </row>
    <row r="304" s="12" customFormat="1">
      <c r="B304" s="243"/>
      <c r="C304" s="244"/>
      <c r="D304" s="245" t="s">
        <v>138</v>
      </c>
      <c r="E304" s="246" t="s">
        <v>1</v>
      </c>
      <c r="F304" s="247" t="s">
        <v>444</v>
      </c>
      <c r="G304" s="244"/>
      <c r="H304" s="246" t="s">
        <v>1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AT304" s="253" t="s">
        <v>138</v>
      </c>
      <c r="AU304" s="253" t="s">
        <v>87</v>
      </c>
      <c r="AV304" s="12" t="s">
        <v>85</v>
      </c>
      <c r="AW304" s="12" t="s">
        <v>34</v>
      </c>
      <c r="AX304" s="12" t="s">
        <v>78</v>
      </c>
      <c r="AY304" s="253" t="s">
        <v>129</v>
      </c>
    </row>
    <row r="305" s="13" customFormat="1">
      <c r="B305" s="254"/>
      <c r="C305" s="255"/>
      <c r="D305" s="245" t="s">
        <v>138</v>
      </c>
      <c r="E305" s="256" t="s">
        <v>1</v>
      </c>
      <c r="F305" s="257" t="s">
        <v>445</v>
      </c>
      <c r="G305" s="255"/>
      <c r="H305" s="258">
        <v>132</v>
      </c>
      <c r="I305" s="259"/>
      <c r="J305" s="255"/>
      <c r="K305" s="255"/>
      <c r="L305" s="260"/>
      <c r="M305" s="261"/>
      <c r="N305" s="262"/>
      <c r="O305" s="262"/>
      <c r="P305" s="262"/>
      <c r="Q305" s="262"/>
      <c r="R305" s="262"/>
      <c r="S305" s="262"/>
      <c r="T305" s="263"/>
      <c r="AT305" s="264" t="s">
        <v>138</v>
      </c>
      <c r="AU305" s="264" t="s">
        <v>87</v>
      </c>
      <c r="AV305" s="13" t="s">
        <v>87</v>
      </c>
      <c r="AW305" s="13" t="s">
        <v>34</v>
      </c>
      <c r="AX305" s="13" t="s">
        <v>78</v>
      </c>
      <c r="AY305" s="264" t="s">
        <v>129</v>
      </c>
    </row>
    <row r="306" s="14" customFormat="1">
      <c r="B306" s="265"/>
      <c r="C306" s="266"/>
      <c r="D306" s="245" t="s">
        <v>138</v>
      </c>
      <c r="E306" s="267" t="s">
        <v>1</v>
      </c>
      <c r="F306" s="268" t="s">
        <v>141</v>
      </c>
      <c r="G306" s="266"/>
      <c r="H306" s="269">
        <v>132</v>
      </c>
      <c r="I306" s="270"/>
      <c r="J306" s="266"/>
      <c r="K306" s="266"/>
      <c r="L306" s="271"/>
      <c r="M306" s="272"/>
      <c r="N306" s="273"/>
      <c r="O306" s="273"/>
      <c r="P306" s="273"/>
      <c r="Q306" s="273"/>
      <c r="R306" s="273"/>
      <c r="S306" s="273"/>
      <c r="T306" s="274"/>
      <c r="AT306" s="275" t="s">
        <v>138</v>
      </c>
      <c r="AU306" s="275" t="s">
        <v>87</v>
      </c>
      <c r="AV306" s="14" t="s">
        <v>136</v>
      </c>
      <c r="AW306" s="14" t="s">
        <v>34</v>
      </c>
      <c r="AX306" s="14" t="s">
        <v>85</v>
      </c>
      <c r="AY306" s="275" t="s">
        <v>129</v>
      </c>
    </row>
    <row r="307" s="11" customFormat="1" ht="22.8" customHeight="1">
      <c r="B307" s="214"/>
      <c r="C307" s="215"/>
      <c r="D307" s="216" t="s">
        <v>77</v>
      </c>
      <c r="E307" s="228" t="s">
        <v>166</v>
      </c>
      <c r="F307" s="228" t="s">
        <v>468</v>
      </c>
      <c r="G307" s="215"/>
      <c r="H307" s="215"/>
      <c r="I307" s="218"/>
      <c r="J307" s="229">
        <f>BK307</f>
        <v>0</v>
      </c>
      <c r="K307" s="215"/>
      <c r="L307" s="220"/>
      <c r="M307" s="221"/>
      <c r="N307" s="222"/>
      <c r="O307" s="222"/>
      <c r="P307" s="223">
        <f>SUM(P308:P346)</f>
        <v>0</v>
      </c>
      <c r="Q307" s="222"/>
      <c r="R307" s="223">
        <f>SUM(R308:R346)</f>
        <v>4.9048600000000002</v>
      </c>
      <c r="S307" s="222"/>
      <c r="T307" s="224">
        <f>SUM(T308:T346)</f>
        <v>0</v>
      </c>
      <c r="AR307" s="225" t="s">
        <v>85</v>
      </c>
      <c r="AT307" s="226" t="s">
        <v>77</v>
      </c>
      <c r="AU307" s="226" t="s">
        <v>85</v>
      </c>
      <c r="AY307" s="225" t="s">
        <v>129</v>
      </c>
      <c r="BK307" s="227">
        <f>SUM(BK308:BK346)</f>
        <v>0</v>
      </c>
    </row>
    <row r="308" s="1" customFormat="1" ht="24" customHeight="1">
      <c r="B308" s="37"/>
      <c r="C308" s="230" t="s">
        <v>150</v>
      </c>
      <c r="D308" s="230" t="s">
        <v>131</v>
      </c>
      <c r="E308" s="231" t="s">
        <v>469</v>
      </c>
      <c r="F308" s="232" t="s">
        <v>470</v>
      </c>
      <c r="G308" s="233" t="s">
        <v>205</v>
      </c>
      <c r="H308" s="234">
        <v>1</v>
      </c>
      <c r="I308" s="235"/>
      <c r="J308" s="236">
        <f>ROUND(I308*H308,2)</f>
        <v>0</v>
      </c>
      <c r="K308" s="232" t="s">
        <v>135</v>
      </c>
      <c r="L308" s="42"/>
      <c r="M308" s="237" t="s">
        <v>1</v>
      </c>
      <c r="N308" s="238" t="s">
        <v>43</v>
      </c>
      <c r="O308" s="85"/>
      <c r="P308" s="239">
        <f>O308*H308</f>
        <v>0</v>
      </c>
      <c r="Q308" s="239">
        <v>0.14494000000000001</v>
      </c>
      <c r="R308" s="239">
        <f>Q308*H308</f>
        <v>0.14494000000000001</v>
      </c>
      <c r="S308" s="239">
        <v>0</v>
      </c>
      <c r="T308" s="240">
        <f>S308*H308</f>
        <v>0</v>
      </c>
      <c r="AR308" s="241" t="s">
        <v>136</v>
      </c>
      <c r="AT308" s="241" t="s">
        <v>131</v>
      </c>
      <c r="AU308" s="241" t="s">
        <v>87</v>
      </c>
      <c r="AY308" s="16" t="s">
        <v>129</v>
      </c>
      <c r="BE308" s="242">
        <f>IF(N308="základní",J308,0)</f>
        <v>0</v>
      </c>
      <c r="BF308" s="242">
        <f>IF(N308="snížená",J308,0)</f>
        <v>0</v>
      </c>
      <c r="BG308" s="242">
        <f>IF(N308="zákl. přenesená",J308,0)</f>
        <v>0</v>
      </c>
      <c r="BH308" s="242">
        <f>IF(N308="sníž. přenesená",J308,0)</f>
        <v>0</v>
      </c>
      <c r="BI308" s="242">
        <f>IF(N308="nulová",J308,0)</f>
        <v>0</v>
      </c>
      <c r="BJ308" s="16" t="s">
        <v>85</v>
      </c>
      <c r="BK308" s="242">
        <f>ROUND(I308*H308,2)</f>
        <v>0</v>
      </c>
      <c r="BL308" s="16" t="s">
        <v>136</v>
      </c>
      <c r="BM308" s="241" t="s">
        <v>471</v>
      </c>
    </row>
    <row r="309" s="12" customFormat="1">
      <c r="B309" s="243"/>
      <c r="C309" s="244"/>
      <c r="D309" s="245" t="s">
        <v>138</v>
      </c>
      <c r="E309" s="246" t="s">
        <v>1</v>
      </c>
      <c r="F309" s="247" t="s">
        <v>472</v>
      </c>
      <c r="G309" s="244"/>
      <c r="H309" s="246" t="s">
        <v>1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AT309" s="253" t="s">
        <v>138</v>
      </c>
      <c r="AU309" s="253" t="s">
        <v>87</v>
      </c>
      <c r="AV309" s="12" t="s">
        <v>85</v>
      </c>
      <c r="AW309" s="12" t="s">
        <v>34</v>
      </c>
      <c r="AX309" s="12" t="s">
        <v>78</v>
      </c>
      <c r="AY309" s="253" t="s">
        <v>129</v>
      </c>
    </row>
    <row r="310" s="13" customFormat="1">
      <c r="B310" s="254"/>
      <c r="C310" s="255"/>
      <c r="D310" s="245" t="s">
        <v>138</v>
      </c>
      <c r="E310" s="256" t="s">
        <v>1</v>
      </c>
      <c r="F310" s="257" t="s">
        <v>85</v>
      </c>
      <c r="G310" s="255"/>
      <c r="H310" s="258">
        <v>1</v>
      </c>
      <c r="I310" s="259"/>
      <c r="J310" s="255"/>
      <c r="K310" s="255"/>
      <c r="L310" s="260"/>
      <c r="M310" s="261"/>
      <c r="N310" s="262"/>
      <c r="O310" s="262"/>
      <c r="P310" s="262"/>
      <c r="Q310" s="262"/>
      <c r="R310" s="262"/>
      <c r="S310" s="262"/>
      <c r="T310" s="263"/>
      <c r="AT310" s="264" t="s">
        <v>138</v>
      </c>
      <c r="AU310" s="264" t="s">
        <v>87</v>
      </c>
      <c r="AV310" s="13" t="s">
        <v>87</v>
      </c>
      <c r="AW310" s="13" t="s">
        <v>34</v>
      </c>
      <c r="AX310" s="13" t="s">
        <v>78</v>
      </c>
      <c r="AY310" s="264" t="s">
        <v>129</v>
      </c>
    </row>
    <row r="311" s="14" customFormat="1">
      <c r="B311" s="265"/>
      <c r="C311" s="266"/>
      <c r="D311" s="245" t="s">
        <v>138</v>
      </c>
      <c r="E311" s="267" t="s">
        <v>1</v>
      </c>
      <c r="F311" s="268" t="s">
        <v>141</v>
      </c>
      <c r="G311" s="266"/>
      <c r="H311" s="269">
        <v>1</v>
      </c>
      <c r="I311" s="270"/>
      <c r="J311" s="266"/>
      <c r="K311" s="266"/>
      <c r="L311" s="271"/>
      <c r="M311" s="272"/>
      <c r="N311" s="273"/>
      <c r="O311" s="273"/>
      <c r="P311" s="273"/>
      <c r="Q311" s="273"/>
      <c r="R311" s="273"/>
      <c r="S311" s="273"/>
      <c r="T311" s="274"/>
      <c r="AT311" s="275" t="s">
        <v>138</v>
      </c>
      <c r="AU311" s="275" t="s">
        <v>87</v>
      </c>
      <c r="AV311" s="14" t="s">
        <v>136</v>
      </c>
      <c r="AW311" s="14" t="s">
        <v>34</v>
      </c>
      <c r="AX311" s="14" t="s">
        <v>85</v>
      </c>
      <c r="AY311" s="275" t="s">
        <v>129</v>
      </c>
    </row>
    <row r="312" s="1" customFormat="1" ht="24" customHeight="1">
      <c r="B312" s="37"/>
      <c r="C312" s="281" t="s">
        <v>473</v>
      </c>
      <c r="D312" s="281" t="s">
        <v>361</v>
      </c>
      <c r="E312" s="282" t="s">
        <v>474</v>
      </c>
      <c r="F312" s="283" t="s">
        <v>475</v>
      </c>
      <c r="G312" s="284" t="s">
        <v>205</v>
      </c>
      <c r="H312" s="285">
        <v>1</v>
      </c>
      <c r="I312" s="286"/>
      <c r="J312" s="287">
        <f>ROUND(I312*H312,2)</f>
        <v>0</v>
      </c>
      <c r="K312" s="283" t="s">
        <v>135</v>
      </c>
      <c r="L312" s="288"/>
      <c r="M312" s="289" t="s">
        <v>1</v>
      </c>
      <c r="N312" s="290" t="s">
        <v>43</v>
      </c>
      <c r="O312" s="85"/>
      <c r="P312" s="239">
        <f>O312*H312</f>
        <v>0</v>
      </c>
      <c r="Q312" s="239">
        <v>0.071999999999999995</v>
      </c>
      <c r="R312" s="239">
        <f>Q312*H312</f>
        <v>0.071999999999999995</v>
      </c>
      <c r="S312" s="239">
        <v>0</v>
      </c>
      <c r="T312" s="240">
        <f>S312*H312</f>
        <v>0</v>
      </c>
      <c r="AR312" s="241" t="s">
        <v>166</v>
      </c>
      <c r="AT312" s="241" t="s">
        <v>361</v>
      </c>
      <c r="AU312" s="241" t="s">
        <v>87</v>
      </c>
      <c r="AY312" s="16" t="s">
        <v>129</v>
      </c>
      <c r="BE312" s="242">
        <f>IF(N312="základní",J312,0)</f>
        <v>0</v>
      </c>
      <c r="BF312" s="242">
        <f>IF(N312="snížená",J312,0)</f>
        <v>0</v>
      </c>
      <c r="BG312" s="242">
        <f>IF(N312="zákl. přenesená",J312,0)</f>
        <v>0</v>
      </c>
      <c r="BH312" s="242">
        <f>IF(N312="sníž. přenesená",J312,0)</f>
        <v>0</v>
      </c>
      <c r="BI312" s="242">
        <f>IF(N312="nulová",J312,0)</f>
        <v>0</v>
      </c>
      <c r="BJ312" s="16" t="s">
        <v>85</v>
      </c>
      <c r="BK312" s="242">
        <f>ROUND(I312*H312,2)</f>
        <v>0</v>
      </c>
      <c r="BL312" s="16" t="s">
        <v>136</v>
      </c>
      <c r="BM312" s="241" t="s">
        <v>476</v>
      </c>
    </row>
    <row r="313" s="12" customFormat="1">
      <c r="B313" s="243"/>
      <c r="C313" s="244"/>
      <c r="D313" s="245" t="s">
        <v>138</v>
      </c>
      <c r="E313" s="246" t="s">
        <v>1</v>
      </c>
      <c r="F313" s="247" t="s">
        <v>472</v>
      </c>
      <c r="G313" s="244"/>
      <c r="H313" s="246" t="s">
        <v>1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AT313" s="253" t="s">
        <v>138</v>
      </c>
      <c r="AU313" s="253" t="s">
        <v>87</v>
      </c>
      <c r="AV313" s="12" t="s">
        <v>85</v>
      </c>
      <c r="AW313" s="12" t="s">
        <v>34</v>
      </c>
      <c r="AX313" s="12" t="s">
        <v>78</v>
      </c>
      <c r="AY313" s="253" t="s">
        <v>129</v>
      </c>
    </row>
    <row r="314" s="13" customFormat="1">
      <c r="B314" s="254"/>
      <c r="C314" s="255"/>
      <c r="D314" s="245" t="s">
        <v>138</v>
      </c>
      <c r="E314" s="256" t="s">
        <v>1</v>
      </c>
      <c r="F314" s="257" t="s">
        <v>85</v>
      </c>
      <c r="G314" s="255"/>
      <c r="H314" s="258">
        <v>1</v>
      </c>
      <c r="I314" s="259"/>
      <c r="J314" s="255"/>
      <c r="K314" s="255"/>
      <c r="L314" s="260"/>
      <c r="M314" s="261"/>
      <c r="N314" s="262"/>
      <c r="O314" s="262"/>
      <c r="P314" s="262"/>
      <c r="Q314" s="262"/>
      <c r="R314" s="262"/>
      <c r="S314" s="262"/>
      <c r="T314" s="263"/>
      <c r="AT314" s="264" t="s">
        <v>138</v>
      </c>
      <c r="AU314" s="264" t="s">
        <v>87</v>
      </c>
      <c r="AV314" s="13" t="s">
        <v>87</v>
      </c>
      <c r="AW314" s="13" t="s">
        <v>34</v>
      </c>
      <c r="AX314" s="13" t="s">
        <v>78</v>
      </c>
      <c r="AY314" s="264" t="s">
        <v>129</v>
      </c>
    </row>
    <row r="315" s="14" customFormat="1">
      <c r="B315" s="265"/>
      <c r="C315" s="266"/>
      <c r="D315" s="245" t="s">
        <v>138</v>
      </c>
      <c r="E315" s="267" t="s">
        <v>1</v>
      </c>
      <c r="F315" s="268" t="s">
        <v>141</v>
      </c>
      <c r="G315" s="266"/>
      <c r="H315" s="269">
        <v>1</v>
      </c>
      <c r="I315" s="270"/>
      <c r="J315" s="266"/>
      <c r="K315" s="266"/>
      <c r="L315" s="271"/>
      <c r="M315" s="272"/>
      <c r="N315" s="273"/>
      <c r="O315" s="273"/>
      <c r="P315" s="273"/>
      <c r="Q315" s="273"/>
      <c r="R315" s="273"/>
      <c r="S315" s="273"/>
      <c r="T315" s="274"/>
      <c r="AT315" s="275" t="s">
        <v>138</v>
      </c>
      <c r="AU315" s="275" t="s">
        <v>87</v>
      </c>
      <c r="AV315" s="14" t="s">
        <v>136</v>
      </c>
      <c r="AW315" s="14" t="s">
        <v>34</v>
      </c>
      <c r="AX315" s="14" t="s">
        <v>85</v>
      </c>
      <c r="AY315" s="275" t="s">
        <v>129</v>
      </c>
    </row>
    <row r="316" s="1" customFormat="1" ht="16.5" customHeight="1">
      <c r="B316" s="37"/>
      <c r="C316" s="281" t="s">
        <v>477</v>
      </c>
      <c r="D316" s="281" t="s">
        <v>361</v>
      </c>
      <c r="E316" s="282" t="s">
        <v>478</v>
      </c>
      <c r="F316" s="283" t="s">
        <v>479</v>
      </c>
      <c r="G316" s="284" t="s">
        <v>205</v>
      </c>
      <c r="H316" s="285">
        <v>1</v>
      </c>
      <c r="I316" s="286"/>
      <c r="J316" s="287">
        <f>ROUND(I316*H316,2)</f>
        <v>0</v>
      </c>
      <c r="K316" s="283" t="s">
        <v>135</v>
      </c>
      <c r="L316" s="288"/>
      <c r="M316" s="289" t="s">
        <v>1</v>
      </c>
      <c r="N316" s="290" t="s">
        <v>43</v>
      </c>
      <c r="O316" s="85"/>
      <c r="P316" s="239">
        <f>O316*H316</f>
        <v>0</v>
      </c>
      <c r="Q316" s="239">
        <v>0.111</v>
      </c>
      <c r="R316" s="239">
        <f>Q316*H316</f>
        <v>0.111</v>
      </c>
      <c r="S316" s="239">
        <v>0</v>
      </c>
      <c r="T316" s="240">
        <f>S316*H316</f>
        <v>0</v>
      </c>
      <c r="AR316" s="241" t="s">
        <v>166</v>
      </c>
      <c r="AT316" s="241" t="s">
        <v>361</v>
      </c>
      <c r="AU316" s="241" t="s">
        <v>87</v>
      </c>
      <c r="AY316" s="16" t="s">
        <v>129</v>
      </c>
      <c r="BE316" s="242">
        <f>IF(N316="základní",J316,0)</f>
        <v>0</v>
      </c>
      <c r="BF316" s="242">
        <f>IF(N316="snížená",J316,0)</f>
        <v>0</v>
      </c>
      <c r="BG316" s="242">
        <f>IF(N316="zákl. přenesená",J316,0)</f>
        <v>0</v>
      </c>
      <c r="BH316" s="242">
        <f>IF(N316="sníž. přenesená",J316,0)</f>
        <v>0</v>
      </c>
      <c r="BI316" s="242">
        <f>IF(N316="nulová",J316,0)</f>
        <v>0</v>
      </c>
      <c r="BJ316" s="16" t="s">
        <v>85</v>
      </c>
      <c r="BK316" s="242">
        <f>ROUND(I316*H316,2)</f>
        <v>0</v>
      </c>
      <c r="BL316" s="16" t="s">
        <v>136</v>
      </c>
      <c r="BM316" s="241" t="s">
        <v>480</v>
      </c>
    </row>
    <row r="317" s="12" customFormat="1">
      <c r="B317" s="243"/>
      <c r="C317" s="244"/>
      <c r="D317" s="245" t="s">
        <v>138</v>
      </c>
      <c r="E317" s="246" t="s">
        <v>1</v>
      </c>
      <c r="F317" s="247" t="s">
        <v>472</v>
      </c>
      <c r="G317" s="244"/>
      <c r="H317" s="246" t="s">
        <v>1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AT317" s="253" t="s">
        <v>138</v>
      </c>
      <c r="AU317" s="253" t="s">
        <v>87</v>
      </c>
      <c r="AV317" s="12" t="s">
        <v>85</v>
      </c>
      <c r="AW317" s="12" t="s">
        <v>34</v>
      </c>
      <c r="AX317" s="12" t="s">
        <v>78</v>
      </c>
      <c r="AY317" s="253" t="s">
        <v>129</v>
      </c>
    </row>
    <row r="318" s="13" customFormat="1">
      <c r="B318" s="254"/>
      <c r="C318" s="255"/>
      <c r="D318" s="245" t="s">
        <v>138</v>
      </c>
      <c r="E318" s="256" t="s">
        <v>1</v>
      </c>
      <c r="F318" s="257" t="s">
        <v>85</v>
      </c>
      <c r="G318" s="255"/>
      <c r="H318" s="258">
        <v>1</v>
      </c>
      <c r="I318" s="259"/>
      <c r="J318" s="255"/>
      <c r="K318" s="255"/>
      <c r="L318" s="260"/>
      <c r="M318" s="261"/>
      <c r="N318" s="262"/>
      <c r="O318" s="262"/>
      <c r="P318" s="262"/>
      <c r="Q318" s="262"/>
      <c r="R318" s="262"/>
      <c r="S318" s="262"/>
      <c r="T318" s="263"/>
      <c r="AT318" s="264" t="s">
        <v>138</v>
      </c>
      <c r="AU318" s="264" t="s">
        <v>87</v>
      </c>
      <c r="AV318" s="13" t="s">
        <v>87</v>
      </c>
      <c r="AW318" s="13" t="s">
        <v>34</v>
      </c>
      <c r="AX318" s="13" t="s">
        <v>78</v>
      </c>
      <c r="AY318" s="264" t="s">
        <v>129</v>
      </c>
    </row>
    <row r="319" s="14" customFormat="1">
      <c r="B319" s="265"/>
      <c r="C319" s="266"/>
      <c r="D319" s="245" t="s">
        <v>138</v>
      </c>
      <c r="E319" s="267" t="s">
        <v>1</v>
      </c>
      <c r="F319" s="268" t="s">
        <v>141</v>
      </c>
      <c r="G319" s="266"/>
      <c r="H319" s="269">
        <v>1</v>
      </c>
      <c r="I319" s="270"/>
      <c r="J319" s="266"/>
      <c r="K319" s="266"/>
      <c r="L319" s="271"/>
      <c r="M319" s="272"/>
      <c r="N319" s="273"/>
      <c r="O319" s="273"/>
      <c r="P319" s="273"/>
      <c r="Q319" s="273"/>
      <c r="R319" s="273"/>
      <c r="S319" s="273"/>
      <c r="T319" s="274"/>
      <c r="AT319" s="275" t="s">
        <v>138</v>
      </c>
      <c r="AU319" s="275" t="s">
        <v>87</v>
      </c>
      <c r="AV319" s="14" t="s">
        <v>136</v>
      </c>
      <c r="AW319" s="14" t="s">
        <v>34</v>
      </c>
      <c r="AX319" s="14" t="s">
        <v>85</v>
      </c>
      <c r="AY319" s="275" t="s">
        <v>129</v>
      </c>
    </row>
    <row r="320" s="1" customFormat="1" ht="24" customHeight="1">
      <c r="B320" s="37"/>
      <c r="C320" s="281" t="s">
        <v>481</v>
      </c>
      <c r="D320" s="281" t="s">
        <v>361</v>
      </c>
      <c r="E320" s="282" t="s">
        <v>482</v>
      </c>
      <c r="F320" s="283" t="s">
        <v>483</v>
      </c>
      <c r="G320" s="284" t="s">
        <v>205</v>
      </c>
      <c r="H320" s="285">
        <v>1</v>
      </c>
      <c r="I320" s="286"/>
      <c r="J320" s="287">
        <f>ROUND(I320*H320,2)</f>
        <v>0</v>
      </c>
      <c r="K320" s="283" t="s">
        <v>135</v>
      </c>
      <c r="L320" s="288"/>
      <c r="M320" s="289" t="s">
        <v>1</v>
      </c>
      <c r="N320" s="290" t="s">
        <v>43</v>
      </c>
      <c r="O320" s="85"/>
      <c r="P320" s="239">
        <f>O320*H320</f>
        <v>0</v>
      </c>
      <c r="Q320" s="239">
        <v>0.057000000000000002</v>
      </c>
      <c r="R320" s="239">
        <f>Q320*H320</f>
        <v>0.057000000000000002</v>
      </c>
      <c r="S320" s="239">
        <v>0</v>
      </c>
      <c r="T320" s="240">
        <f>S320*H320</f>
        <v>0</v>
      </c>
      <c r="AR320" s="241" t="s">
        <v>166</v>
      </c>
      <c r="AT320" s="241" t="s">
        <v>361</v>
      </c>
      <c r="AU320" s="241" t="s">
        <v>87</v>
      </c>
      <c r="AY320" s="16" t="s">
        <v>129</v>
      </c>
      <c r="BE320" s="242">
        <f>IF(N320="základní",J320,0)</f>
        <v>0</v>
      </c>
      <c r="BF320" s="242">
        <f>IF(N320="snížená",J320,0)</f>
        <v>0</v>
      </c>
      <c r="BG320" s="242">
        <f>IF(N320="zákl. přenesená",J320,0)</f>
        <v>0</v>
      </c>
      <c r="BH320" s="242">
        <f>IF(N320="sníž. přenesená",J320,0)</f>
        <v>0</v>
      </c>
      <c r="BI320" s="242">
        <f>IF(N320="nulová",J320,0)</f>
        <v>0</v>
      </c>
      <c r="BJ320" s="16" t="s">
        <v>85</v>
      </c>
      <c r="BK320" s="242">
        <f>ROUND(I320*H320,2)</f>
        <v>0</v>
      </c>
      <c r="BL320" s="16" t="s">
        <v>136</v>
      </c>
      <c r="BM320" s="241" t="s">
        <v>484</v>
      </c>
    </row>
    <row r="321" s="12" customFormat="1">
      <c r="B321" s="243"/>
      <c r="C321" s="244"/>
      <c r="D321" s="245" t="s">
        <v>138</v>
      </c>
      <c r="E321" s="246" t="s">
        <v>1</v>
      </c>
      <c r="F321" s="247" t="s">
        <v>472</v>
      </c>
      <c r="G321" s="244"/>
      <c r="H321" s="246" t="s">
        <v>1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AT321" s="253" t="s">
        <v>138</v>
      </c>
      <c r="AU321" s="253" t="s">
        <v>87</v>
      </c>
      <c r="AV321" s="12" t="s">
        <v>85</v>
      </c>
      <c r="AW321" s="12" t="s">
        <v>34</v>
      </c>
      <c r="AX321" s="12" t="s">
        <v>78</v>
      </c>
      <c r="AY321" s="253" t="s">
        <v>129</v>
      </c>
    </row>
    <row r="322" s="13" customFormat="1">
      <c r="B322" s="254"/>
      <c r="C322" s="255"/>
      <c r="D322" s="245" t="s">
        <v>138</v>
      </c>
      <c r="E322" s="256" t="s">
        <v>1</v>
      </c>
      <c r="F322" s="257" t="s">
        <v>85</v>
      </c>
      <c r="G322" s="255"/>
      <c r="H322" s="258">
        <v>1</v>
      </c>
      <c r="I322" s="259"/>
      <c r="J322" s="255"/>
      <c r="K322" s="255"/>
      <c r="L322" s="260"/>
      <c r="M322" s="261"/>
      <c r="N322" s="262"/>
      <c r="O322" s="262"/>
      <c r="P322" s="262"/>
      <c r="Q322" s="262"/>
      <c r="R322" s="262"/>
      <c r="S322" s="262"/>
      <c r="T322" s="263"/>
      <c r="AT322" s="264" t="s">
        <v>138</v>
      </c>
      <c r="AU322" s="264" t="s">
        <v>87</v>
      </c>
      <c r="AV322" s="13" t="s">
        <v>87</v>
      </c>
      <c r="AW322" s="13" t="s">
        <v>34</v>
      </c>
      <c r="AX322" s="13" t="s">
        <v>78</v>
      </c>
      <c r="AY322" s="264" t="s">
        <v>129</v>
      </c>
    </row>
    <row r="323" s="14" customFormat="1">
      <c r="B323" s="265"/>
      <c r="C323" s="266"/>
      <c r="D323" s="245" t="s">
        <v>138</v>
      </c>
      <c r="E323" s="267" t="s">
        <v>1</v>
      </c>
      <c r="F323" s="268" t="s">
        <v>141</v>
      </c>
      <c r="G323" s="266"/>
      <c r="H323" s="269">
        <v>1</v>
      </c>
      <c r="I323" s="270"/>
      <c r="J323" s="266"/>
      <c r="K323" s="266"/>
      <c r="L323" s="271"/>
      <c r="M323" s="272"/>
      <c r="N323" s="273"/>
      <c r="O323" s="273"/>
      <c r="P323" s="273"/>
      <c r="Q323" s="273"/>
      <c r="R323" s="273"/>
      <c r="S323" s="273"/>
      <c r="T323" s="274"/>
      <c r="AT323" s="275" t="s">
        <v>138</v>
      </c>
      <c r="AU323" s="275" t="s">
        <v>87</v>
      </c>
      <c r="AV323" s="14" t="s">
        <v>136</v>
      </c>
      <c r="AW323" s="14" t="s">
        <v>34</v>
      </c>
      <c r="AX323" s="14" t="s">
        <v>85</v>
      </c>
      <c r="AY323" s="275" t="s">
        <v>129</v>
      </c>
    </row>
    <row r="324" s="1" customFormat="1" ht="24" customHeight="1">
      <c r="B324" s="37"/>
      <c r="C324" s="281" t="s">
        <v>485</v>
      </c>
      <c r="D324" s="281" t="s">
        <v>361</v>
      </c>
      <c r="E324" s="282" t="s">
        <v>486</v>
      </c>
      <c r="F324" s="283" t="s">
        <v>487</v>
      </c>
      <c r="G324" s="284" t="s">
        <v>205</v>
      </c>
      <c r="H324" s="285">
        <v>1</v>
      </c>
      <c r="I324" s="286"/>
      <c r="J324" s="287">
        <f>ROUND(I324*H324,2)</f>
        <v>0</v>
      </c>
      <c r="K324" s="283" t="s">
        <v>135</v>
      </c>
      <c r="L324" s="288"/>
      <c r="M324" s="289" t="s">
        <v>1</v>
      </c>
      <c r="N324" s="290" t="s">
        <v>43</v>
      </c>
      <c r="O324" s="85"/>
      <c r="P324" s="239">
        <f>O324*H324</f>
        <v>0</v>
      </c>
      <c r="Q324" s="239">
        <v>0.17000000000000001</v>
      </c>
      <c r="R324" s="239">
        <f>Q324*H324</f>
        <v>0.17000000000000001</v>
      </c>
      <c r="S324" s="239">
        <v>0</v>
      </c>
      <c r="T324" s="240">
        <f>S324*H324</f>
        <v>0</v>
      </c>
      <c r="AR324" s="241" t="s">
        <v>166</v>
      </c>
      <c r="AT324" s="241" t="s">
        <v>361</v>
      </c>
      <c r="AU324" s="241" t="s">
        <v>87</v>
      </c>
      <c r="AY324" s="16" t="s">
        <v>129</v>
      </c>
      <c r="BE324" s="242">
        <f>IF(N324="základní",J324,0)</f>
        <v>0</v>
      </c>
      <c r="BF324" s="242">
        <f>IF(N324="snížená",J324,0)</f>
        <v>0</v>
      </c>
      <c r="BG324" s="242">
        <f>IF(N324="zákl. přenesená",J324,0)</f>
        <v>0</v>
      </c>
      <c r="BH324" s="242">
        <f>IF(N324="sníž. přenesená",J324,0)</f>
        <v>0</v>
      </c>
      <c r="BI324" s="242">
        <f>IF(N324="nulová",J324,0)</f>
        <v>0</v>
      </c>
      <c r="BJ324" s="16" t="s">
        <v>85</v>
      </c>
      <c r="BK324" s="242">
        <f>ROUND(I324*H324,2)</f>
        <v>0</v>
      </c>
      <c r="BL324" s="16" t="s">
        <v>136</v>
      </c>
      <c r="BM324" s="241" t="s">
        <v>488</v>
      </c>
    </row>
    <row r="325" s="12" customFormat="1">
      <c r="B325" s="243"/>
      <c r="C325" s="244"/>
      <c r="D325" s="245" t="s">
        <v>138</v>
      </c>
      <c r="E325" s="246" t="s">
        <v>1</v>
      </c>
      <c r="F325" s="247" t="s">
        <v>472</v>
      </c>
      <c r="G325" s="244"/>
      <c r="H325" s="246" t="s">
        <v>1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AT325" s="253" t="s">
        <v>138</v>
      </c>
      <c r="AU325" s="253" t="s">
        <v>87</v>
      </c>
      <c r="AV325" s="12" t="s">
        <v>85</v>
      </c>
      <c r="AW325" s="12" t="s">
        <v>34</v>
      </c>
      <c r="AX325" s="12" t="s">
        <v>78</v>
      </c>
      <c r="AY325" s="253" t="s">
        <v>129</v>
      </c>
    </row>
    <row r="326" s="13" customFormat="1">
      <c r="B326" s="254"/>
      <c r="C326" s="255"/>
      <c r="D326" s="245" t="s">
        <v>138</v>
      </c>
      <c r="E326" s="256" t="s">
        <v>1</v>
      </c>
      <c r="F326" s="257" t="s">
        <v>85</v>
      </c>
      <c r="G326" s="255"/>
      <c r="H326" s="258">
        <v>1</v>
      </c>
      <c r="I326" s="259"/>
      <c r="J326" s="255"/>
      <c r="K326" s="255"/>
      <c r="L326" s="260"/>
      <c r="M326" s="261"/>
      <c r="N326" s="262"/>
      <c r="O326" s="262"/>
      <c r="P326" s="262"/>
      <c r="Q326" s="262"/>
      <c r="R326" s="262"/>
      <c r="S326" s="262"/>
      <c r="T326" s="263"/>
      <c r="AT326" s="264" t="s">
        <v>138</v>
      </c>
      <c r="AU326" s="264" t="s">
        <v>87</v>
      </c>
      <c r="AV326" s="13" t="s">
        <v>87</v>
      </c>
      <c r="AW326" s="13" t="s">
        <v>34</v>
      </c>
      <c r="AX326" s="13" t="s">
        <v>78</v>
      </c>
      <c r="AY326" s="264" t="s">
        <v>129</v>
      </c>
    </row>
    <row r="327" s="14" customFormat="1">
      <c r="B327" s="265"/>
      <c r="C327" s="266"/>
      <c r="D327" s="245" t="s">
        <v>138</v>
      </c>
      <c r="E327" s="267" t="s">
        <v>1</v>
      </c>
      <c r="F327" s="268" t="s">
        <v>141</v>
      </c>
      <c r="G327" s="266"/>
      <c r="H327" s="269">
        <v>1</v>
      </c>
      <c r="I327" s="270"/>
      <c r="J327" s="266"/>
      <c r="K327" s="266"/>
      <c r="L327" s="271"/>
      <c r="M327" s="272"/>
      <c r="N327" s="273"/>
      <c r="O327" s="273"/>
      <c r="P327" s="273"/>
      <c r="Q327" s="273"/>
      <c r="R327" s="273"/>
      <c r="S327" s="273"/>
      <c r="T327" s="274"/>
      <c r="AT327" s="275" t="s">
        <v>138</v>
      </c>
      <c r="AU327" s="275" t="s">
        <v>87</v>
      </c>
      <c r="AV327" s="14" t="s">
        <v>136</v>
      </c>
      <c r="AW327" s="14" t="s">
        <v>34</v>
      </c>
      <c r="AX327" s="14" t="s">
        <v>85</v>
      </c>
      <c r="AY327" s="275" t="s">
        <v>129</v>
      </c>
    </row>
    <row r="328" s="1" customFormat="1" ht="24" customHeight="1">
      <c r="B328" s="37"/>
      <c r="C328" s="230" t="s">
        <v>165</v>
      </c>
      <c r="D328" s="230" t="s">
        <v>131</v>
      </c>
      <c r="E328" s="231" t="s">
        <v>489</v>
      </c>
      <c r="F328" s="232" t="s">
        <v>490</v>
      </c>
      <c r="G328" s="233" t="s">
        <v>205</v>
      </c>
      <c r="H328" s="234">
        <v>1</v>
      </c>
      <c r="I328" s="235"/>
      <c r="J328" s="236">
        <f>ROUND(I328*H328,2)</f>
        <v>0</v>
      </c>
      <c r="K328" s="232" t="s">
        <v>135</v>
      </c>
      <c r="L328" s="42"/>
      <c r="M328" s="237" t="s">
        <v>1</v>
      </c>
      <c r="N328" s="238" t="s">
        <v>43</v>
      </c>
      <c r="O328" s="85"/>
      <c r="P328" s="239">
        <f>O328*H328</f>
        <v>0</v>
      </c>
      <c r="Q328" s="239">
        <v>0.21734000000000001</v>
      </c>
      <c r="R328" s="239">
        <f>Q328*H328</f>
        <v>0.21734000000000001</v>
      </c>
      <c r="S328" s="239">
        <v>0</v>
      </c>
      <c r="T328" s="240">
        <f>S328*H328</f>
        <v>0</v>
      </c>
      <c r="AR328" s="241" t="s">
        <v>136</v>
      </c>
      <c r="AT328" s="241" t="s">
        <v>131</v>
      </c>
      <c r="AU328" s="241" t="s">
        <v>87</v>
      </c>
      <c r="AY328" s="16" t="s">
        <v>129</v>
      </c>
      <c r="BE328" s="242">
        <f>IF(N328="základní",J328,0)</f>
        <v>0</v>
      </c>
      <c r="BF328" s="242">
        <f>IF(N328="snížená",J328,0)</f>
        <v>0</v>
      </c>
      <c r="BG328" s="242">
        <f>IF(N328="zákl. přenesená",J328,0)</f>
        <v>0</v>
      </c>
      <c r="BH328" s="242">
        <f>IF(N328="sníž. přenesená",J328,0)</f>
        <v>0</v>
      </c>
      <c r="BI328" s="242">
        <f>IF(N328="nulová",J328,0)</f>
        <v>0</v>
      </c>
      <c r="BJ328" s="16" t="s">
        <v>85</v>
      </c>
      <c r="BK328" s="242">
        <f>ROUND(I328*H328,2)</f>
        <v>0</v>
      </c>
      <c r="BL328" s="16" t="s">
        <v>136</v>
      </c>
      <c r="BM328" s="241" t="s">
        <v>491</v>
      </c>
    </row>
    <row r="329" s="12" customFormat="1">
      <c r="B329" s="243"/>
      <c r="C329" s="244"/>
      <c r="D329" s="245" t="s">
        <v>138</v>
      </c>
      <c r="E329" s="246" t="s">
        <v>1</v>
      </c>
      <c r="F329" s="247" t="s">
        <v>472</v>
      </c>
      <c r="G329" s="244"/>
      <c r="H329" s="246" t="s">
        <v>1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AT329" s="253" t="s">
        <v>138</v>
      </c>
      <c r="AU329" s="253" t="s">
        <v>87</v>
      </c>
      <c r="AV329" s="12" t="s">
        <v>85</v>
      </c>
      <c r="AW329" s="12" t="s">
        <v>34</v>
      </c>
      <c r="AX329" s="12" t="s">
        <v>78</v>
      </c>
      <c r="AY329" s="253" t="s">
        <v>129</v>
      </c>
    </row>
    <row r="330" s="13" customFormat="1">
      <c r="B330" s="254"/>
      <c r="C330" s="255"/>
      <c r="D330" s="245" t="s">
        <v>138</v>
      </c>
      <c r="E330" s="256" t="s">
        <v>1</v>
      </c>
      <c r="F330" s="257" t="s">
        <v>85</v>
      </c>
      <c r="G330" s="255"/>
      <c r="H330" s="258">
        <v>1</v>
      </c>
      <c r="I330" s="259"/>
      <c r="J330" s="255"/>
      <c r="K330" s="255"/>
      <c r="L330" s="260"/>
      <c r="M330" s="261"/>
      <c r="N330" s="262"/>
      <c r="O330" s="262"/>
      <c r="P330" s="262"/>
      <c r="Q330" s="262"/>
      <c r="R330" s="262"/>
      <c r="S330" s="262"/>
      <c r="T330" s="263"/>
      <c r="AT330" s="264" t="s">
        <v>138</v>
      </c>
      <c r="AU330" s="264" t="s">
        <v>87</v>
      </c>
      <c r="AV330" s="13" t="s">
        <v>87</v>
      </c>
      <c r="AW330" s="13" t="s">
        <v>34</v>
      </c>
      <c r="AX330" s="13" t="s">
        <v>78</v>
      </c>
      <c r="AY330" s="264" t="s">
        <v>129</v>
      </c>
    </row>
    <row r="331" s="14" customFormat="1">
      <c r="B331" s="265"/>
      <c r="C331" s="266"/>
      <c r="D331" s="245" t="s">
        <v>138</v>
      </c>
      <c r="E331" s="267" t="s">
        <v>1</v>
      </c>
      <c r="F331" s="268" t="s">
        <v>141</v>
      </c>
      <c r="G331" s="266"/>
      <c r="H331" s="269">
        <v>1</v>
      </c>
      <c r="I331" s="270"/>
      <c r="J331" s="266"/>
      <c r="K331" s="266"/>
      <c r="L331" s="271"/>
      <c r="M331" s="272"/>
      <c r="N331" s="273"/>
      <c r="O331" s="273"/>
      <c r="P331" s="273"/>
      <c r="Q331" s="273"/>
      <c r="R331" s="273"/>
      <c r="S331" s="273"/>
      <c r="T331" s="274"/>
      <c r="AT331" s="275" t="s">
        <v>138</v>
      </c>
      <c r="AU331" s="275" t="s">
        <v>87</v>
      </c>
      <c r="AV331" s="14" t="s">
        <v>136</v>
      </c>
      <c r="AW331" s="14" t="s">
        <v>34</v>
      </c>
      <c r="AX331" s="14" t="s">
        <v>85</v>
      </c>
      <c r="AY331" s="275" t="s">
        <v>129</v>
      </c>
    </row>
    <row r="332" s="1" customFormat="1" ht="16.5" customHeight="1">
      <c r="B332" s="37"/>
      <c r="C332" s="281" t="s">
        <v>492</v>
      </c>
      <c r="D332" s="281" t="s">
        <v>361</v>
      </c>
      <c r="E332" s="282" t="s">
        <v>493</v>
      </c>
      <c r="F332" s="283" t="s">
        <v>494</v>
      </c>
      <c r="G332" s="284" t="s">
        <v>205</v>
      </c>
      <c r="H332" s="285">
        <v>1</v>
      </c>
      <c r="I332" s="286"/>
      <c r="J332" s="287">
        <f>ROUND(I332*H332,2)</f>
        <v>0</v>
      </c>
      <c r="K332" s="283" t="s">
        <v>135</v>
      </c>
      <c r="L332" s="288"/>
      <c r="M332" s="289" t="s">
        <v>1</v>
      </c>
      <c r="N332" s="290" t="s">
        <v>43</v>
      </c>
      <c r="O332" s="85"/>
      <c r="P332" s="239">
        <f>O332*H332</f>
        <v>0</v>
      </c>
      <c r="Q332" s="239">
        <v>0.041000000000000002</v>
      </c>
      <c r="R332" s="239">
        <f>Q332*H332</f>
        <v>0.041000000000000002</v>
      </c>
      <c r="S332" s="239">
        <v>0</v>
      </c>
      <c r="T332" s="240">
        <f>S332*H332</f>
        <v>0</v>
      </c>
      <c r="AR332" s="241" t="s">
        <v>166</v>
      </c>
      <c r="AT332" s="241" t="s">
        <v>361</v>
      </c>
      <c r="AU332" s="241" t="s">
        <v>87</v>
      </c>
      <c r="AY332" s="16" t="s">
        <v>129</v>
      </c>
      <c r="BE332" s="242">
        <f>IF(N332="základní",J332,0)</f>
        <v>0</v>
      </c>
      <c r="BF332" s="242">
        <f>IF(N332="snížená",J332,0)</f>
        <v>0</v>
      </c>
      <c r="BG332" s="242">
        <f>IF(N332="zákl. přenesená",J332,0)</f>
        <v>0</v>
      </c>
      <c r="BH332" s="242">
        <f>IF(N332="sníž. přenesená",J332,0)</f>
        <v>0</v>
      </c>
      <c r="BI332" s="242">
        <f>IF(N332="nulová",J332,0)</f>
        <v>0</v>
      </c>
      <c r="BJ332" s="16" t="s">
        <v>85</v>
      </c>
      <c r="BK332" s="242">
        <f>ROUND(I332*H332,2)</f>
        <v>0</v>
      </c>
      <c r="BL332" s="16" t="s">
        <v>136</v>
      </c>
      <c r="BM332" s="241" t="s">
        <v>495</v>
      </c>
    </row>
    <row r="333" s="12" customFormat="1">
      <c r="B333" s="243"/>
      <c r="C333" s="244"/>
      <c r="D333" s="245" t="s">
        <v>138</v>
      </c>
      <c r="E333" s="246" t="s">
        <v>1</v>
      </c>
      <c r="F333" s="247" t="s">
        <v>472</v>
      </c>
      <c r="G333" s="244"/>
      <c r="H333" s="246" t="s">
        <v>1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AT333" s="253" t="s">
        <v>138</v>
      </c>
      <c r="AU333" s="253" t="s">
        <v>87</v>
      </c>
      <c r="AV333" s="12" t="s">
        <v>85</v>
      </c>
      <c r="AW333" s="12" t="s">
        <v>34</v>
      </c>
      <c r="AX333" s="12" t="s">
        <v>78</v>
      </c>
      <c r="AY333" s="253" t="s">
        <v>129</v>
      </c>
    </row>
    <row r="334" s="13" customFormat="1">
      <c r="B334" s="254"/>
      <c r="C334" s="255"/>
      <c r="D334" s="245" t="s">
        <v>138</v>
      </c>
      <c r="E334" s="256" t="s">
        <v>1</v>
      </c>
      <c r="F334" s="257" t="s">
        <v>85</v>
      </c>
      <c r="G334" s="255"/>
      <c r="H334" s="258">
        <v>1</v>
      </c>
      <c r="I334" s="259"/>
      <c r="J334" s="255"/>
      <c r="K334" s="255"/>
      <c r="L334" s="260"/>
      <c r="M334" s="261"/>
      <c r="N334" s="262"/>
      <c r="O334" s="262"/>
      <c r="P334" s="262"/>
      <c r="Q334" s="262"/>
      <c r="R334" s="262"/>
      <c r="S334" s="262"/>
      <c r="T334" s="263"/>
      <c r="AT334" s="264" t="s">
        <v>138</v>
      </c>
      <c r="AU334" s="264" t="s">
        <v>87</v>
      </c>
      <c r="AV334" s="13" t="s">
        <v>87</v>
      </c>
      <c r="AW334" s="13" t="s">
        <v>34</v>
      </c>
      <c r="AX334" s="13" t="s">
        <v>78</v>
      </c>
      <c r="AY334" s="264" t="s">
        <v>129</v>
      </c>
    </row>
    <row r="335" s="14" customFormat="1">
      <c r="B335" s="265"/>
      <c r="C335" s="266"/>
      <c r="D335" s="245" t="s">
        <v>138</v>
      </c>
      <c r="E335" s="267" t="s">
        <v>1</v>
      </c>
      <c r="F335" s="268" t="s">
        <v>141</v>
      </c>
      <c r="G335" s="266"/>
      <c r="H335" s="269">
        <v>1</v>
      </c>
      <c r="I335" s="270"/>
      <c r="J335" s="266"/>
      <c r="K335" s="266"/>
      <c r="L335" s="271"/>
      <c r="M335" s="272"/>
      <c r="N335" s="273"/>
      <c r="O335" s="273"/>
      <c r="P335" s="273"/>
      <c r="Q335" s="273"/>
      <c r="R335" s="273"/>
      <c r="S335" s="273"/>
      <c r="T335" s="274"/>
      <c r="AT335" s="275" t="s">
        <v>138</v>
      </c>
      <c r="AU335" s="275" t="s">
        <v>87</v>
      </c>
      <c r="AV335" s="14" t="s">
        <v>136</v>
      </c>
      <c r="AW335" s="14" t="s">
        <v>34</v>
      </c>
      <c r="AX335" s="14" t="s">
        <v>85</v>
      </c>
      <c r="AY335" s="275" t="s">
        <v>129</v>
      </c>
    </row>
    <row r="336" s="1" customFormat="1" ht="16.5" customHeight="1">
      <c r="B336" s="37"/>
      <c r="C336" s="281" t="s">
        <v>496</v>
      </c>
      <c r="D336" s="281" t="s">
        <v>361</v>
      </c>
      <c r="E336" s="282" t="s">
        <v>497</v>
      </c>
      <c r="F336" s="283" t="s">
        <v>498</v>
      </c>
      <c r="G336" s="284" t="s">
        <v>205</v>
      </c>
      <c r="H336" s="285">
        <v>1</v>
      </c>
      <c r="I336" s="286"/>
      <c r="J336" s="287">
        <f>ROUND(I336*H336,2)</f>
        <v>0</v>
      </c>
      <c r="K336" s="283" t="s">
        <v>135</v>
      </c>
      <c r="L336" s="288"/>
      <c r="M336" s="289" t="s">
        <v>1</v>
      </c>
      <c r="N336" s="290" t="s">
        <v>43</v>
      </c>
      <c r="O336" s="85"/>
      <c r="P336" s="239">
        <f>O336*H336</f>
        <v>0</v>
      </c>
      <c r="Q336" s="239">
        <v>0.0085000000000000006</v>
      </c>
      <c r="R336" s="239">
        <f>Q336*H336</f>
        <v>0.0085000000000000006</v>
      </c>
      <c r="S336" s="239">
        <v>0</v>
      </c>
      <c r="T336" s="240">
        <f>S336*H336</f>
        <v>0</v>
      </c>
      <c r="AR336" s="241" t="s">
        <v>166</v>
      </c>
      <c r="AT336" s="241" t="s">
        <v>361</v>
      </c>
      <c r="AU336" s="241" t="s">
        <v>87</v>
      </c>
      <c r="AY336" s="16" t="s">
        <v>129</v>
      </c>
      <c r="BE336" s="242">
        <f>IF(N336="základní",J336,0)</f>
        <v>0</v>
      </c>
      <c r="BF336" s="242">
        <f>IF(N336="snížená",J336,0)</f>
        <v>0</v>
      </c>
      <c r="BG336" s="242">
        <f>IF(N336="zákl. přenesená",J336,0)</f>
        <v>0</v>
      </c>
      <c r="BH336" s="242">
        <f>IF(N336="sníž. přenesená",J336,0)</f>
        <v>0</v>
      </c>
      <c r="BI336" s="242">
        <f>IF(N336="nulová",J336,0)</f>
        <v>0</v>
      </c>
      <c r="BJ336" s="16" t="s">
        <v>85</v>
      </c>
      <c r="BK336" s="242">
        <f>ROUND(I336*H336,2)</f>
        <v>0</v>
      </c>
      <c r="BL336" s="16" t="s">
        <v>136</v>
      </c>
      <c r="BM336" s="241" t="s">
        <v>499</v>
      </c>
    </row>
    <row r="337" s="12" customFormat="1">
      <c r="B337" s="243"/>
      <c r="C337" s="244"/>
      <c r="D337" s="245" t="s">
        <v>138</v>
      </c>
      <c r="E337" s="246" t="s">
        <v>1</v>
      </c>
      <c r="F337" s="247" t="s">
        <v>472</v>
      </c>
      <c r="G337" s="244"/>
      <c r="H337" s="246" t="s">
        <v>1</v>
      </c>
      <c r="I337" s="248"/>
      <c r="J337" s="244"/>
      <c r="K337" s="244"/>
      <c r="L337" s="249"/>
      <c r="M337" s="250"/>
      <c r="N337" s="251"/>
      <c r="O337" s="251"/>
      <c r="P337" s="251"/>
      <c r="Q337" s="251"/>
      <c r="R337" s="251"/>
      <c r="S337" s="251"/>
      <c r="T337" s="252"/>
      <c r="AT337" s="253" t="s">
        <v>138</v>
      </c>
      <c r="AU337" s="253" t="s">
        <v>87</v>
      </c>
      <c r="AV337" s="12" t="s">
        <v>85</v>
      </c>
      <c r="AW337" s="12" t="s">
        <v>34</v>
      </c>
      <c r="AX337" s="12" t="s">
        <v>78</v>
      </c>
      <c r="AY337" s="253" t="s">
        <v>129</v>
      </c>
    </row>
    <row r="338" s="13" customFormat="1">
      <c r="B338" s="254"/>
      <c r="C338" s="255"/>
      <c r="D338" s="245" t="s">
        <v>138</v>
      </c>
      <c r="E338" s="256" t="s">
        <v>1</v>
      </c>
      <c r="F338" s="257" t="s">
        <v>85</v>
      </c>
      <c r="G338" s="255"/>
      <c r="H338" s="258">
        <v>1</v>
      </c>
      <c r="I338" s="259"/>
      <c r="J338" s="255"/>
      <c r="K338" s="255"/>
      <c r="L338" s="260"/>
      <c r="M338" s="261"/>
      <c r="N338" s="262"/>
      <c r="O338" s="262"/>
      <c r="P338" s="262"/>
      <c r="Q338" s="262"/>
      <c r="R338" s="262"/>
      <c r="S338" s="262"/>
      <c r="T338" s="263"/>
      <c r="AT338" s="264" t="s">
        <v>138</v>
      </c>
      <c r="AU338" s="264" t="s">
        <v>87</v>
      </c>
      <c r="AV338" s="13" t="s">
        <v>87</v>
      </c>
      <c r="AW338" s="13" t="s">
        <v>34</v>
      </c>
      <c r="AX338" s="13" t="s">
        <v>78</v>
      </c>
      <c r="AY338" s="264" t="s">
        <v>129</v>
      </c>
    </row>
    <row r="339" s="14" customFormat="1">
      <c r="B339" s="265"/>
      <c r="C339" s="266"/>
      <c r="D339" s="245" t="s">
        <v>138</v>
      </c>
      <c r="E339" s="267" t="s">
        <v>1</v>
      </c>
      <c r="F339" s="268" t="s">
        <v>141</v>
      </c>
      <c r="G339" s="266"/>
      <c r="H339" s="269">
        <v>1</v>
      </c>
      <c r="I339" s="270"/>
      <c r="J339" s="266"/>
      <c r="K339" s="266"/>
      <c r="L339" s="271"/>
      <c r="M339" s="272"/>
      <c r="N339" s="273"/>
      <c r="O339" s="273"/>
      <c r="P339" s="273"/>
      <c r="Q339" s="273"/>
      <c r="R339" s="273"/>
      <c r="S339" s="273"/>
      <c r="T339" s="274"/>
      <c r="AT339" s="275" t="s">
        <v>138</v>
      </c>
      <c r="AU339" s="275" t="s">
        <v>87</v>
      </c>
      <c r="AV339" s="14" t="s">
        <v>136</v>
      </c>
      <c r="AW339" s="14" t="s">
        <v>34</v>
      </c>
      <c r="AX339" s="14" t="s">
        <v>85</v>
      </c>
      <c r="AY339" s="275" t="s">
        <v>129</v>
      </c>
    </row>
    <row r="340" s="1" customFormat="1" ht="24" customHeight="1">
      <c r="B340" s="37"/>
      <c r="C340" s="230" t="s">
        <v>500</v>
      </c>
      <c r="D340" s="230" t="s">
        <v>131</v>
      </c>
      <c r="E340" s="231" t="s">
        <v>501</v>
      </c>
      <c r="F340" s="232" t="s">
        <v>502</v>
      </c>
      <c r="G340" s="233" t="s">
        <v>205</v>
      </c>
      <c r="H340" s="234">
        <v>1</v>
      </c>
      <c r="I340" s="235"/>
      <c r="J340" s="236">
        <f>ROUND(I340*H340,2)</f>
        <v>0</v>
      </c>
      <c r="K340" s="232" t="s">
        <v>135</v>
      </c>
      <c r="L340" s="42"/>
      <c r="M340" s="237" t="s">
        <v>1</v>
      </c>
      <c r="N340" s="238" t="s">
        <v>43</v>
      </c>
      <c r="O340" s="85"/>
      <c r="P340" s="239">
        <f>O340*H340</f>
        <v>0</v>
      </c>
      <c r="Q340" s="239">
        <v>0.42368</v>
      </c>
      <c r="R340" s="239">
        <f>Q340*H340</f>
        <v>0.42368</v>
      </c>
      <c r="S340" s="239">
        <v>0</v>
      </c>
      <c r="T340" s="240">
        <f>S340*H340</f>
        <v>0</v>
      </c>
      <c r="AR340" s="241" t="s">
        <v>136</v>
      </c>
      <c r="AT340" s="241" t="s">
        <v>131</v>
      </c>
      <c r="AU340" s="241" t="s">
        <v>87</v>
      </c>
      <c r="AY340" s="16" t="s">
        <v>129</v>
      </c>
      <c r="BE340" s="242">
        <f>IF(N340="základní",J340,0)</f>
        <v>0</v>
      </c>
      <c r="BF340" s="242">
        <f>IF(N340="snížená",J340,0)</f>
        <v>0</v>
      </c>
      <c r="BG340" s="242">
        <f>IF(N340="zákl. přenesená",J340,0)</f>
        <v>0</v>
      </c>
      <c r="BH340" s="242">
        <f>IF(N340="sníž. přenesená",J340,0)</f>
        <v>0</v>
      </c>
      <c r="BI340" s="242">
        <f>IF(N340="nulová",J340,0)</f>
        <v>0</v>
      </c>
      <c r="BJ340" s="16" t="s">
        <v>85</v>
      </c>
      <c r="BK340" s="242">
        <f>ROUND(I340*H340,2)</f>
        <v>0</v>
      </c>
      <c r="BL340" s="16" t="s">
        <v>136</v>
      </c>
      <c r="BM340" s="241" t="s">
        <v>503</v>
      </c>
    </row>
    <row r="341" s="1" customFormat="1" ht="24" customHeight="1">
      <c r="B341" s="37"/>
      <c r="C341" s="230" t="s">
        <v>504</v>
      </c>
      <c r="D341" s="230" t="s">
        <v>131</v>
      </c>
      <c r="E341" s="231" t="s">
        <v>505</v>
      </c>
      <c r="F341" s="232" t="s">
        <v>506</v>
      </c>
      <c r="G341" s="233" t="s">
        <v>205</v>
      </c>
      <c r="H341" s="234">
        <v>5</v>
      </c>
      <c r="I341" s="235"/>
      <c r="J341" s="236">
        <f>ROUND(I341*H341,2)</f>
        <v>0</v>
      </c>
      <c r="K341" s="232" t="s">
        <v>135</v>
      </c>
      <c r="L341" s="42"/>
      <c r="M341" s="237" t="s">
        <v>1</v>
      </c>
      <c r="N341" s="238" t="s">
        <v>43</v>
      </c>
      <c r="O341" s="85"/>
      <c r="P341" s="239">
        <f>O341*H341</f>
        <v>0</v>
      </c>
      <c r="Q341" s="239">
        <v>0.42080000000000001</v>
      </c>
      <c r="R341" s="239">
        <f>Q341*H341</f>
        <v>2.1040000000000001</v>
      </c>
      <c r="S341" s="239">
        <v>0</v>
      </c>
      <c r="T341" s="240">
        <f>S341*H341</f>
        <v>0</v>
      </c>
      <c r="AR341" s="241" t="s">
        <v>136</v>
      </c>
      <c r="AT341" s="241" t="s">
        <v>131</v>
      </c>
      <c r="AU341" s="241" t="s">
        <v>87</v>
      </c>
      <c r="AY341" s="16" t="s">
        <v>129</v>
      </c>
      <c r="BE341" s="242">
        <f>IF(N341="základní",J341,0)</f>
        <v>0</v>
      </c>
      <c r="BF341" s="242">
        <f>IF(N341="snížená",J341,0)</f>
        <v>0</v>
      </c>
      <c r="BG341" s="242">
        <f>IF(N341="zákl. přenesená",J341,0)</f>
        <v>0</v>
      </c>
      <c r="BH341" s="242">
        <f>IF(N341="sníž. přenesená",J341,0)</f>
        <v>0</v>
      </c>
      <c r="BI341" s="242">
        <f>IF(N341="nulová",J341,0)</f>
        <v>0</v>
      </c>
      <c r="BJ341" s="16" t="s">
        <v>85</v>
      </c>
      <c r="BK341" s="242">
        <f>ROUND(I341*H341,2)</f>
        <v>0</v>
      </c>
      <c r="BL341" s="16" t="s">
        <v>136</v>
      </c>
      <c r="BM341" s="241" t="s">
        <v>507</v>
      </c>
    </row>
    <row r="342" s="1" customFormat="1" ht="24" customHeight="1">
      <c r="B342" s="37"/>
      <c r="C342" s="230" t="s">
        <v>140</v>
      </c>
      <c r="D342" s="230" t="s">
        <v>131</v>
      </c>
      <c r="E342" s="231" t="s">
        <v>508</v>
      </c>
      <c r="F342" s="232" t="s">
        <v>509</v>
      </c>
      <c r="G342" s="233" t="s">
        <v>205</v>
      </c>
      <c r="H342" s="234">
        <v>5</v>
      </c>
      <c r="I342" s="235"/>
      <c r="J342" s="236">
        <f>ROUND(I342*H342,2)</f>
        <v>0</v>
      </c>
      <c r="K342" s="232" t="s">
        <v>135</v>
      </c>
      <c r="L342" s="42"/>
      <c r="M342" s="237" t="s">
        <v>1</v>
      </c>
      <c r="N342" s="238" t="s">
        <v>43</v>
      </c>
      <c r="O342" s="85"/>
      <c r="P342" s="239">
        <f>O342*H342</f>
        <v>0</v>
      </c>
      <c r="Q342" s="239">
        <v>0.31108000000000002</v>
      </c>
      <c r="R342" s="239">
        <f>Q342*H342</f>
        <v>1.5554000000000001</v>
      </c>
      <c r="S342" s="239">
        <v>0</v>
      </c>
      <c r="T342" s="240">
        <f>S342*H342</f>
        <v>0</v>
      </c>
      <c r="AR342" s="241" t="s">
        <v>136</v>
      </c>
      <c r="AT342" s="241" t="s">
        <v>131</v>
      </c>
      <c r="AU342" s="241" t="s">
        <v>87</v>
      </c>
      <c r="AY342" s="16" t="s">
        <v>129</v>
      </c>
      <c r="BE342" s="242">
        <f>IF(N342="základní",J342,0)</f>
        <v>0</v>
      </c>
      <c r="BF342" s="242">
        <f>IF(N342="snížená",J342,0)</f>
        <v>0</v>
      </c>
      <c r="BG342" s="242">
        <f>IF(N342="zákl. přenesená",J342,0)</f>
        <v>0</v>
      </c>
      <c r="BH342" s="242">
        <f>IF(N342="sníž. přenesená",J342,0)</f>
        <v>0</v>
      </c>
      <c r="BI342" s="242">
        <f>IF(N342="nulová",J342,0)</f>
        <v>0</v>
      </c>
      <c r="BJ342" s="16" t="s">
        <v>85</v>
      </c>
      <c r="BK342" s="242">
        <f>ROUND(I342*H342,2)</f>
        <v>0</v>
      </c>
      <c r="BL342" s="16" t="s">
        <v>136</v>
      </c>
      <c r="BM342" s="241" t="s">
        <v>510</v>
      </c>
    </row>
    <row r="343" s="1" customFormat="1" ht="16.5" customHeight="1">
      <c r="B343" s="37"/>
      <c r="C343" s="230" t="s">
        <v>511</v>
      </c>
      <c r="D343" s="230" t="s">
        <v>131</v>
      </c>
      <c r="E343" s="231" t="s">
        <v>512</v>
      </c>
      <c r="F343" s="232" t="s">
        <v>513</v>
      </c>
      <c r="G343" s="233" t="s">
        <v>205</v>
      </c>
      <c r="H343" s="234">
        <v>1</v>
      </c>
      <c r="I343" s="235"/>
      <c r="J343" s="236">
        <f>ROUND(I343*H343,2)</f>
        <v>0</v>
      </c>
      <c r="K343" s="232" t="s">
        <v>1</v>
      </c>
      <c r="L343" s="42"/>
      <c r="M343" s="237" t="s">
        <v>1</v>
      </c>
      <c r="N343" s="238" t="s">
        <v>43</v>
      </c>
      <c r="O343" s="85"/>
      <c r="P343" s="239">
        <f>O343*H343</f>
        <v>0</v>
      </c>
      <c r="Q343" s="239">
        <v>0</v>
      </c>
      <c r="R343" s="239">
        <f>Q343*H343</f>
        <v>0</v>
      </c>
      <c r="S343" s="239">
        <v>0</v>
      </c>
      <c r="T343" s="240">
        <f>S343*H343</f>
        <v>0</v>
      </c>
      <c r="AR343" s="241" t="s">
        <v>136</v>
      </c>
      <c r="AT343" s="241" t="s">
        <v>131</v>
      </c>
      <c r="AU343" s="241" t="s">
        <v>87</v>
      </c>
      <c r="AY343" s="16" t="s">
        <v>129</v>
      </c>
      <c r="BE343" s="242">
        <f>IF(N343="základní",J343,0)</f>
        <v>0</v>
      </c>
      <c r="BF343" s="242">
        <f>IF(N343="snížená",J343,0)</f>
        <v>0</v>
      </c>
      <c r="BG343" s="242">
        <f>IF(N343="zákl. přenesená",J343,0)</f>
        <v>0</v>
      </c>
      <c r="BH343" s="242">
        <f>IF(N343="sníž. přenesená",J343,0)</f>
        <v>0</v>
      </c>
      <c r="BI343" s="242">
        <f>IF(N343="nulová",J343,0)</f>
        <v>0</v>
      </c>
      <c r="BJ343" s="16" t="s">
        <v>85</v>
      </c>
      <c r="BK343" s="242">
        <f>ROUND(I343*H343,2)</f>
        <v>0</v>
      </c>
      <c r="BL343" s="16" t="s">
        <v>136</v>
      </c>
      <c r="BM343" s="241" t="s">
        <v>514</v>
      </c>
    </row>
    <row r="344" s="12" customFormat="1">
      <c r="B344" s="243"/>
      <c r="C344" s="244"/>
      <c r="D344" s="245" t="s">
        <v>138</v>
      </c>
      <c r="E344" s="246" t="s">
        <v>1</v>
      </c>
      <c r="F344" s="247" t="s">
        <v>515</v>
      </c>
      <c r="G344" s="244"/>
      <c r="H344" s="246" t="s">
        <v>1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AT344" s="253" t="s">
        <v>138</v>
      </c>
      <c r="AU344" s="253" t="s">
        <v>87</v>
      </c>
      <c r="AV344" s="12" t="s">
        <v>85</v>
      </c>
      <c r="AW344" s="12" t="s">
        <v>34</v>
      </c>
      <c r="AX344" s="12" t="s">
        <v>78</v>
      </c>
      <c r="AY344" s="253" t="s">
        <v>129</v>
      </c>
    </row>
    <row r="345" s="13" customFormat="1">
      <c r="B345" s="254"/>
      <c r="C345" s="255"/>
      <c r="D345" s="245" t="s">
        <v>138</v>
      </c>
      <c r="E345" s="256" t="s">
        <v>1</v>
      </c>
      <c r="F345" s="257" t="s">
        <v>85</v>
      </c>
      <c r="G345" s="255"/>
      <c r="H345" s="258">
        <v>1</v>
      </c>
      <c r="I345" s="259"/>
      <c r="J345" s="255"/>
      <c r="K345" s="255"/>
      <c r="L345" s="260"/>
      <c r="M345" s="261"/>
      <c r="N345" s="262"/>
      <c r="O345" s="262"/>
      <c r="P345" s="262"/>
      <c r="Q345" s="262"/>
      <c r="R345" s="262"/>
      <c r="S345" s="262"/>
      <c r="T345" s="263"/>
      <c r="AT345" s="264" t="s">
        <v>138</v>
      </c>
      <c r="AU345" s="264" t="s">
        <v>87</v>
      </c>
      <c r="AV345" s="13" t="s">
        <v>87</v>
      </c>
      <c r="AW345" s="13" t="s">
        <v>34</v>
      </c>
      <c r="AX345" s="13" t="s">
        <v>78</v>
      </c>
      <c r="AY345" s="264" t="s">
        <v>129</v>
      </c>
    </row>
    <row r="346" s="14" customFormat="1">
      <c r="B346" s="265"/>
      <c r="C346" s="266"/>
      <c r="D346" s="245" t="s">
        <v>138</v>
      </c>
      <c r="E346" s="267" t="s">
        <v>1</v>
      </c>
      <c r="F346" s="268" t="s">
        <v>141</v>
      </c>
      <c r="G346" s="266"/>
      <c r="H346" s="269">
        <v>1</v>
      </c>
      <c r="I346" s="270"/>
      <c r="J346" s="266"/>
      <c r="K346" s="266"/>
      <c r="L346" s="271"/>
      <c r="M346" s="272"/>
      <c r="N346" s="273"/>
      <c r="O346" s="273"/>
      <c r="P346" s="273"/>
      <c r="Q346" s="273"/>
      <c r="R346" s="273"/>
      <c r="S346" s="273"/>
      <c r="T346" s="274"/>
      <c r="AT346" s="275" t="s">
        <v>138</v>
      </c>
      <c r="AU346" s="275" t="s">
        <v>87</v>
      </c>
      <c r="AV346" s="14" t="s">
        <v>136</v>
      </c>
      <c r="AW346" s="14" t="s">
        <v>34</v>
      </c>
      <c r="AX346" s="14" t="s">
        <v>85</v>
      </c>
      <c r="AY346" s="275" t="s">
        <v>129</v>
      </c>
    </row>
    <row r="347" s="11" customFormat="1" ht="22.8" customHeight="1">
      <c r="B347" s="214"/>
      <c r="C347" s="215"/>
      <c r="D347" s="216" t="s">
        <v>77</v>
      </c>
      <c r="E347" s="228" t="s">
        <v>171</v>
      </c>
      <c r="F347" s="228" t="s">
        <v>193</v>
      </c>
      <c r="G347" s="215"/>
      <c r="H347" s="215"/>
      <c r="I347" s="218"/>
      <c r="J347" s="229">
        <f>BK347</f>
        <v>0</v>
      </c>
      <c r="K347" s="215"/>
      <c r="L347" s="220"/>
      <c r="M347" s="221"/>
      <c r="N347" s="222"/>
      <c r="O347" s="222"/>
      <c r="P347" s="223">
        <f>SUM(P348:P451)</f>
        <v>0</v>
      </c>
      <c r="Q347" s="222"/>
      <c r="R347" s="223">
        <f>SUM(R348:R451)</f>
        <v>91.290745000000015</v>
      </c>
      <c r="S347" s="222"/>
      <c r="T347" s="224">
        <f>SUM(T348:T451)</f>
        <v>14.16</v>
      </c>
      <c r="AR347" s="225" t="s">
        <v>85</v>
      </c>
      <c r="AT347" s="226" t="s">
        <v>77</v>
      </c>
      <c r="AU347" s="226" t="s">
        <v>85</v>
      </c>
      <c r="AY347" s="225" t="s">
        <v>129</v>
      </c>
      <c r="BK347" s="227">
        <f>SUM(BK348:BK451)</f>
        <v>0</v>
      </c>
    </row>
    <row r="348" s="1" customFormat="1" ht="24" customHeight="1">
      <c r="B348" s="37"/>
      <c r="C348" s="230" t="s">
        <v>516</v>
      </c>
      <c r="D348" s="230" t="s">
        <v>131</v>
      </c>
      <c r="E348" s="231" t="s">
        <v>517</v>
      </c>
      <c r="F348" s="232" t="s">
        <v>518</v>
      </c>
      <c r="G348" s="233" t="s">
        <v>205</v>
      </c>
      <c r="H348" s="234">
        <v>7</v>
      </c>
      <c r="I348" s="235"/>
      <c r="J348" s="236">
        <f>ROUND(I348*H348,2)</f>
        <v>0</v>
      </c>
      <c r="K348" s="232" t="s">
        <v>135</v>
      </c>
      <c r="L348" s="42"/>
      <c r="M348" s="237" t="s">
        <v>1</v>
      </c>
      <c r="N348" s="238" t="s">
        <v>43</v>
      </c>
      <c r="O348" s="85"/>
      <c r="P348" s="239">
        <f>O348*H348</f>
        <v>0</v>
      </c>
      <c r="Q348" s="239">
        <v>0.00069999999999999999</v>
      </c>
      <c r="R348" s="239">
        <f>Q348*H348</f>
        <v>0.0048999999999999998</v>
      </c>
      <c r="S348" s="239">
        <v>0</v>
      </c>
      <c r="T348" s="240">
        <f>S348*H348</f>
        <v>0</v>
      </c>
      <c r="AR348" s="241" t="s">
        <v>136</v>
      </c>
      <c r="AT348" s="241" t="s">
        <v>131</v>
      </c>
      <c r="AU348" s="241" t="s">
        <v>87</v>
      </c>
      <c r="AY348" s="16" t="s">
        <v>129</v>
      </c>
      <c r="BE348" s="242">
        <f>IF(N348="základní",J348,0)</f>
        <v>0</v>
      </c>
      <c r="BF348" s="242">
        <f>IF(N348="snížená",J348,0)</f>
        <v>0</v>
      </c>
      <c r="BG348" s="242">
        <f>IF(N348="zákl. přenesená",J348,0)</f>
        <v>0</v>
      </c>
      <c r="BH348" s="242">
        <f>IF(N348="sníž. přenesená",J348,0)</f>
        <v>0</v>
      </c>
      <c r="BI348" s="242">
        <f>IF(N348="nulová",J348,0)</f>
        <v>0</v>
      </c>
      <c r="BJ348" s="16" t="s">
        <v>85</v>
      </c>
      <c r="BK348" s="242">
        <f>ROUND(I348*H348,2)</f>
        <v>0</v>
      </c>
      <c r="BL348" s="16" t="s">
        <v>136</v>
      </c>
      <c r="BM348" s="241" t="s">
        <v>519</v>
      </c>
    </row>
    <row r="349" s="12" customFormat="1">
      <c r="B349" s="243"/>
      <c r="C349" s="244"/>
      <c r="D349" s="245" t="s">
        <v>138</v>
      </c>
      <c r="E349" s="246" t="s">
        <v>1</v>
      </c>
      <c r="F349" s="247" t="s">
        <v>330</v>
      </c>
      <c r="G349" s="244"/>
      <c r="H349" s="246" t="s">
        <v>1</v>
      </c>
      <c r="I349" s="248"/>
      <c r="J349" s="244"/>
      <c r="K349" s="244"/>
      <c r="L349" s="249"/>
      <c r="M349" s="250"/>
      <c r="N349" s="251"/>
      <c r="O349" s="251"/>
      <c r="P349" s="251"/>
      <c r="Q349" s="251"/>
      <c r="R349" s="251"/>
      <c r="S349" s="251"/>
      <c r="T349" s="252"/>
      <c r="AT349" s="253" t="s">
        <v>138</v>
      </c>
      <c r="AU349" s="253" t="s">
        <v>87</v>
      </c>
      <c r="AV349" s="12" t="s">
        <v>85</v>
      </c>
      <c r="AW349" s="12" t="s">
        <v>34</v>
      </c>
      <c r="AX349" s="12" t="s">
        <v>78</v>
      </c>
      <c r="AY349" s="253" t="s">
        <v>129</v>
      </c>
    </row>
    <row r="350" s="13" customFormat="1">
      <c r="B350" s="254"/>
      <c r="C350" s="255"/>
      <c r="D350" s="245" t="s">
        <v>138</v>
      </c>
      <c r="E350" s="256" t="s">
        <v>1</v>
      </c>
      <c r="F350" s="257" t="s">
        <v>520</v>
      </c>
      <c r="G350" s="255"/>
      <c r="H350" s="258">
        <v>7</v>
      </c>
      <c r="I350" s="259"/>
      <c r="J350" s="255"/>
      <c r="K350" s="255"/>
      <c r="L350" s="260"/>
      <c r="M350" s="261"/>
      <c r="N350" s="262"/>
      <c r="O350" s="262"/>
      <c r="P350" s="262"/>
      <c r="Q350" s="262"/>
      <c r="R350" s="262"/>
      <c r="S350" s="262"/>
      <c r="T350" s="263"/>
      <c r="AT350" s="264" t="s">
        <v>138</v>
      </c>
      <c r="AU350" s="264" t="s">
        <v>87</v>
      </c>
      <c r="AV350" s="13" t="s">
        <v>87</v>
      </c>
      <c r="AW350" s="13" t="s">
        <v>34</v>
      </c>
      <c r="AX350" s="13" t="s">
        <v>78</v>
      </c>
      <c r="AY350" s="264" t="s">
        <v>129</v>
      </c>
    </row>
    <row r="351" s="14" customFormat="1">
      <c r="B351" s="265"/>
      <c r="C351" s="266"/>
      <c r="D351" s="245" t="s">
        <v>138</v>
      </c>
      <c r="E351" s="267" t="s">
        <v>1</v>
      </c>
      <c r="F351" s="268" t="s">
        <v>141</v>
      </c>
      <c r="G351" s="266"/>
      <c r="H351" s="269">
        <v>7</v>
      </c>
      <c r="I351" s="270"/>
      <c r="J351" s="266"/>
      <c r="K351" s="266"/>
      <c r="L351" s="271"/>
      <c r="M351" s="272"/>
      <c r="N351" s="273"/>
      <c r="O351" s="273"/>
      <c r="P351" s="273"/>
      <c r="Q351" s="273"/>
      <c r="R351" s="273"/>
      <c r="S351" s="273"/>
      <c r="T351" s="274"/>
      <c r="AT351" s="275" t="s">
        <v>138</v>
      </c>
      <c r="AU351" s="275" t="s">
        <v>87</v>
      </c>
      <c r="AV351" s="14" t="s">
        <v>136</v>
      </c>
      <c r="AW351" s="14" t="s">
        <v>34</v>
      </c>
      <c r="AX351" s="14" t="s">
        <v>85</v>
      </c>
      <c r="AY351" s="275" t="s">
        <v>129</v>
      </c>
    </row>
    <row r="352" s="1" customFormat="1" ht="24" customHeight="1">
      <c r="B352" s="37"/>
      <c r="C352" s="281" t="s">
        <v>521</v>
      </c>
      <c r="D352" s="281" t="s">
        <v>361</v>
      </c>
      <c r="E352" s="282" t="s">
        <v>522</v>
      </c>
      <c r="F352" s="283" t="s">
        <v>523</v>
      </c>
      <c r="G352" s="284" t="s">
        <v>205</v>
      </c>
      <c r="H352" s="285">
        <v>1</v>
      </c>
      <c r="I352" s="286"/>
      <c r="J352" s="287">
        <f>ROUND(I352*H352,2)</f>
        <v>0</v>
      </c>
      <c r="K352" s="283" t="s">
        <v>135</v>
      </c>
      <c r="L352" s="288"/>
      <c r="M352" s="289" t="s">
        <v>1</v>
      </c>
      <c r="N352" s="290" t="s">
        <v>43</v>
      </c>
      <c r="O352" s="85"/>
      <c r="P352" s="239">
        <f>O352*H352</f>
        <v>0</v>
      </c>
      <c r="Q352" s="239">
        <v>0.0025000000000000001</v>
      </c>
      <c r="R352" s="239">
        <f>Q352*H352</f>
        <v>0.0025000000000000001</v>
      </c>
      <c r="S352" s="239">
        <v>0</v>
      </c>
      <c r="T352" s="240">
        <f>S352*H352</f>
        <v>0</v>
      </c>
      <c r="AR352" s="241" t="s">
        <v>166</v>
      </c>
      <c r="AT352" s="241" t="s">
        <v>361</v>
      </c>
      <c r="AU352" s="241" t="s">
        <v>87</v>
      </c>
      <c r="AY352" s="16" t="s">
        <v>129</v>
      </c>
      <c r="BE352" s="242">
        <f>IF(N352="základní",J352,0)</f>
        <v>0</v>
      </c>
      <c r="BF352" s="242">
        <f>IF(N352="snížená",J352,0)</f>
        <v>0</v>
      </c>
      <c r="BG352" s="242">
        <f>IF(N352="zákl. přenesená",J352,0)</f>
        <v>0</v>
      </c>
      <c r="BH352" s="242">
        <f>IF(N352="sníž. přenesená",J352,0)</f>
        <v>0</v>
      </c>
      <c r="BI352" s="242">
        <f>IF(N352="nulová",J352,0)</f>
        <v>0</v>
      </c>
      <c r="BJ352" s="16" t="s">
        <v>85</v>
      </c>
      <c r="BK352" s="242">
        <f>ROUND(I352*H352,2)</f>
        <v>0</v>
      </c>
      <c r="BL352" s="16" t="s">
        <v>136</v>
      </c>
      <c r="BM352" s="241" t="s">
        <v>524</v>
      </c>
    </row>
    <row r="353" s="12" customFormat="1">
      <c r="B353" s="243"/>
      <c r="C353" s="244"/>
      <c r="D353" s="245" t="s">
        <v>138</v>
      </c>
      <c r="E353" s="246" t="s">
        <v>1</v>
      </c>
      <c r="F353" s="247" t="s">
        <v>525</v>
      </c>
      <c r="G353" s="244"/>
      <c r="H353" s="246" t="s">
        <v>1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AT353" s="253" t="s">
        <v>138</v>
      </c>
      <c r="AU353" s="253" t="s">
        <v>87</v>
      </c>
      <c r="AV353" s="12" t="s">
        <v>85</v>
      </c>
      <c r="AW353" s="12" t="s">
        <v>34</v>
      </c>
      <c r="AX353" s="12" t="s">
        <v>78</v>
      </c>
      <c r="AY353" s="253" t="s">
        <v>129</v>
      </c>
    </row>
    <row r="354" s="13" customFormat="1">
      <c r="B354" s="254"/>
      <c r="C354" s="255"/>
      <c r="D354" s="245" t="s">
        <v>138</v>
      </c>
      <c r="E354" s="256" t="s">
        <v>1</v>
      </c>
      <c r="F354" s="257" t="s">
        <v>85</v>
      </c>
      <c r="G354" s="255"/>
      <c r="H354" s="258">
        <v>1</v>
      </c>
      <c r="I354" s="259"/>
      <c r="J354" s="255"/>
      <c r="K354" s="255"/>
      <c r="L354" s="260"/>
      <c r="M354" s="261"/>
      <c r="N354" s="262"/>
      <c r="O354" s="262"/>
      <c r="P354" s="262"/>
      <c r="Q354" s="262"/>
      <c r="R354" s="262"/>
      <c r="S354" s="262"/>
      <c r="T354" s="263"/>
      <c r="AT354" s="264" t="s">
        <v>138</v>
      </c>
      <c r="AU354" s="264" t="s">
        <v>87</v>
      </c>
      <c r="AV354" s="13" t="s">
        <v>87</v>
      </c>
      <c r="AW354" s="13" t="s">
        <v>34</v>
      </c>
      <c r="AX354" s="13" t="s">
        <v>78</v>
      </c>
      <c r="AY354" s="264" t="s">
        <v>129</v>
      </c>
    </row>
    <row r="355" s="14" customFormat="1">
      <c r="B355" s="265"/>
      <c r="C355" s="266"/>
      <c r="D355" s="245" t="s">
        <v>138</v>
      </c>
      <c r="E355" s="267" t="s">
        <v>1</v>
      </c>
      <c r="F355" s="268" t="s">
        <v>141</v>
      </c>
      <c r="G355" s="266"/>
      <c r="H355" s="269">
        <v>1</v>
      </c>
      <c r="I355" s="270"/>
      <c r="J355" s="266"/>
      <c r="K355" s="266"/>
      <c r="L355" s="271"/>
      <c r="M355" s="272"/>
      <c r="N355" s="273"/>
      <c r="O355" s="273"/>
      <c r="P355" s="273"/>
      <c r="Q355" s="273"/>
      <c r="R355" s="273"/>
      <c r="S355" s="273"/>
      <c r="T355" s="274"/>
      <c r="AT355" s="275" t="s">
        <v>138</v>
      </c>
      <c r="AU355" s="275" t="s">
        <v>87</v>
      </c>
      <c r="AV355" s="14" t="s">
        <v>136</v>
      </c>
      <c r="AW355" s="14" t="s">
        <v>34</v>
      </c>
      <c r="AX355" s="14" t="s">
        <v>85</v>
      </c>
      <c r="AY355" s="275" t="s">
        <v>129</v>
      </c>
    </row>
    <row r="356" s="1" customFormat="1" ht="24" customHeight="1">
      <c r="B356" s="37"/>
      <c r="C356" s="281" t="s">
        <v>526</v>
      </c>
      <c r="D356" s="281" t="s">
        <v>361</v>
      </c>
      <c r="E356" s="282" t="s">
        <v>527</v>
      </c>
      <c r="F356" s="283" t="s">
        <v>528</v>
      </c>
      <c r="G356" s="284" t="s">
        <v>205</v>
      </c>
      <c r="H356" s="285">
        <v>3</v>
      </c>
      <c r="I356" s="286"/>
      <c r="J356" s="287">
        <f>ROUND(I356*H356,2)</f>
        <v>0</v>
      </c>
      <c r="K356" s="283" t="s">
        <v>135</v>
      </c>
      <c r="L356" s="288"/>
      <c r="M356" s="289" t="s">
        <v>1</v>
      </c>
      <c r="N356" s="290" t="s">
        <v>43</v>
      </c>
      <c r="O356" s="85"/>
      <c r="P356" s="239">
        <f>O356*H356</f>
        <v>0</v>
      </c>
      <c r="Q356" s="239">
        <v>0.0025999999999999999</v>
      </c>
      <c r="R356" s="239">
        <f>Q356*H356</f>
        <v>0.0077999999999999996</v>
      </c>
      <c r="S356" s="239">
        <v>0</v>
      </c>
      <c r="T356" s="240">
        <f>S356*H356</f>
        <v>0</v>
      </c>
      <c r="AR356" s="241" t="s">
        <v>166</v>
      </c>
      <c r="AT356" s="241" t="s">
        <v>361</v>
      </c>
      <c r="AU356" s="241" t="s">
        <v>87</v>
      </c>
      <c r="AY356" s="16" t="s">
        <v>129</v>
      </c>
      <c r="BE356" s="242">
        <f>IF(N356="základní",J356,0)</f>
        <v>0</v>
      </c>
      <c r="BF356" s="242">
        <f>IF(N356="snížená",J356,0)</f>
        <v>0</v>
      </c>
      <c r="BG356" s="242">
        <f>IF(N356="zákl. přenesená",J356,0)</f>
        <v>0</v>
      </c>
      <c r="BH356" s="242">
        <f>IF(N356="sníž. přenesená",J356,0)</f>
        <v>0</v>
      </c>
      <c r="BI356" s="242">
        <f>IF(N356="nulová",J356,0)</f>
        <v>0</v>
      </c>
      <c r="BJ356" s="16" t="s">
        <v>85</v>
      </c>
      <c r="BK356" s="242">
        <f>ROUND(I356*H356,2)</f>
        <v>0</v>
      </c>
      <c r="BL356" s="16" t="s">
        <v>136</v>
      </c>
      <c r="BM356" s="241" t="s">
        <v>529</v>
      </c>
    </row>
    <row r="357" s="12" customFormat="1">
      <c r="B357" s="243"/>
      <c r="C357" s="244"/>
      <c r="D357" s="245" t="s">
        <v>138</v>
      </c>
      <c r="E357" s="246" t="s">
        <v>1</v>
      </c>
      <c r="F357" s="247" t="s">
        <v>530</v>
      </c>
      <c r="G357" s="244"/>
      <c r="H357" s="246" t="s">
        <v>1</v>
      </c>
      <c r="I357" s="248"/>
      <c r="J357" s="244"/>
      <c r="K357" s="244"/>
      <c r="L357" s="249"/>
      <c r="M357" s="250"/>
      <c r="N357" s="251"/>
      <c r="O357" s="251"/>
      <c r="P357" s="251"/>
      <c r="Q357" s="251"/>
      <c r="R357" s="251"/>
      <c r="S357" s="251"/>
      <c r="T357" s="252"/>
      <c r="AT357" s="253" t="s">
        <v>138</v>
      </c>
      <c r="AU357" s="253" t="s">
        <v>87</v>
      </c>
      <c r="AV357" s="12" t="s">
        <v>85</v>
      </c>
      <c r="AW357" s="12" t="s">
        <v>34</v>
      </c>
      <c r="AX357" s="12" t="s">
        <v>78</v>
      </c>
      <c r="AY357" s="253" t="s">
        <v>129</v>
      </c>
    </row>
    <row r="358" s="13" customFormat="1">
      <c r="B358" s="254"/>
      <c r="C358" s="255"/>
      <c r="D358" s="245" t="s">
        <v>138</v>
      </c>
      <c r="E358" s="256" t="s">
        <v>1</v>
      </c>
      <c r="F358" s="257" t="s">
        <v>145</v>
      </c>
      <c r="G358" s="255"/>
      <c r="H358" s="258">
        <v>3</v>
      </c>
      <c r="I358" s="259"/>
      <c r="J358" s="255"/>
      <c r="K358" s="255"/>
      <c r="L358" s="260"/>
      <c r="M358" s="261"/>
      <c r="N358" s="262"/>
      <c r="O358" s="262"/>
      <c r="P358" s="262"/>
      <c r="Q358" s="262"/>
      <c r="R358" s="262"/>
      <c r="S358" s="262"/>
      <c r="T358" s="263"/>
      <c r="AT358" s="264" t="s">
        <v>138</v>
      </c>
      <c r="AU358" s="264" t="s">
        <v>87</v>
      </c>
      <c r="AV358" s="13" t="s">
        <v>87</v>
      </c>
      <c r="AW358" s="13" t="s">
        <v>34</v>
      </c>
      <c r="AX358" s="13" t="s">
        <v>78</v>
      </c>
      <c r="AY358" s="264" t="s">
        <v>129</v>
      </c>
    </row>
    <row r="359" s="14" customFormat="1">
      <c r="B359" s="265"/>
      <c r="C359" s="266"/>
      <c r="D359" s="245" t="s">
        <v>138</v>
      </c>
      <c r="E359" s="267" t="s">
        <v>1</v>
      </c>
      <c r="F359" s="268" t="s">
        <v>141</v>
      </c>
      <c r="G359" s="266"/>
      <c r="H359" s="269">
        <v>3</v>
      </c>
      <c r="I359" s="270"/>
      <c r="J359" s="266"/>
      <c r="K359" s="266"/>
      <c r="L359" s="271"/>
      <c r="M359" s="272"/>
      <c r="N359" s="273"/>
      <c r="O359" s="273"/>
      <c r="P359" s="273"/>
      <c r="Q359" s="273"/>
      <c r="R359" s="273"/>
      <c r="S359" s="273"/>
      <c r="T359" s="274"/>
      <c r="AT359" s="275" t="s">
        <v>138</v>
      </c>
      <c r="AU359" s="275" t="s">
        <v>87</v>
      </c>
      <c r="AV359" s="14" t="s">
        <v>136</v>
      </c>
      <c r="AW359" s="14" t="s">
        <v>34</v>
      </c>
      <c r="AX359" s="14" t="s">
        <v>85</v>
      </c>
      <c r="AY359" s="275" t="s">
        <v>129</v>
      </c>
    </row>
    <row r="360" s="1" customFormat="1" ht="24" customHeight="1">
      <c r="B360" s="37"/>
      <c r="C360" s="281" t="s">
        <v>531</v>
      </c>
      <c r="D360" s="281" t="s">
        <v>361</v>
      </c>
      <c r="E360" s="282" t="s">
        <v>532</v>
      </c>
      <c r="F360" s="283" t="s">
        <v>533</v>
      </c>
      <c r="G360" s="284" t="s">
        <v>205</v>
      </c>
      <c r="H360" s="285">
        <v>3</v>
      </c>
      <c r="I360" s="286"/>
      <c r="J360" s="287">
        <f>ROUND(I360*H360,2)</f>
        <v>0</v>
      </c>
      <c r="K360" s="283" t="s">
        <v>135</v>
      </c>
      <c r="L360" s="288"/>
      <c r="M360" s="289" t="s">
        <v>1</v>
      </c>
      <c r="N360" s="290" t="s">
        <v>43</v>
      </c>
      <c r="O360" s="85"/>
      <c r="P360" s="239">
        <f>O360*H360</f>
        <v>0</v>
      </c>
      <c r="Q360" s="239">
        <v>0.0035000000000000001</v>
      </c>
      <c r="R360" s="239">
        <f>Q360*H360</f>
        <v>0.010500000000000001</v>
      </c>
      <c r="S360" s="239">
        <v>0</v>
      </c>
      <c r="T360" s="240">
        <f>S360*H360</f>
        <v>0</v>
      </c>
      <c r="AR360" s="241" t="s">
        <v>166</v>
      </c>
      <c r="AT360" s="241" t="s">
        <v>361</v>
      </c>
      <c r="AU360" s="241" t="s">
        <v>87</v>
      </c>
      <c r="AY360" s="16" t="s">
        <v>129</v>
      </c>
      <c r="BE360" s="242">
        <f>IF(N360="základní",J360,0)</f>
        <v>0</v>
      </c>
      <c r="BF360" s="242">
        <f>IF(N360="snížená",J360,0)</f>
        <v>0</v>
      </c>
      <c r="BG360" s="242">
        <f>IF(N360="zákl. přenesená",J360,0)</f>
        <v>0</v>
      </c>
      <c r="BH360" s="242">
        <f>IF(N360="sníž. přenesená",J360,0)</f>
        <v>0</v>
      </c>
      <c r="BI360" s="242">
        <f>IF(N360="nulová",J360,0)</f>
        <v>0</v>
      </c>
      <c r="BJ360" s="16" t="s">
        <v>85</v>
      </c>
      <c r="BK360" s="242">
        <f>ROUND(I360*H360,2)</f>
        <v>0</v>
      </c>
      <c r="BL360" s="16" t="s">
        <v>136</v>
      </c>
      <c r="BM360" s="241" t="s">
        <v>534</v>
      </c>
    </row>
    <row r="361" s="12" customFormat="1">
      <c r="B361" s="243"/>
      <c r="C361" s="244"/>
      <c r="D361" s="245" t="s">
        <v>138</v>
      </c>
      <c r="E361" s="246" t="s">
        <v>1</v>
      </c>
      <c r="F361" s="247" t="s">
        <v>535</v>
      </c>
      <c r="G361" s="244"/>
      <c r="H361" s="246" t="s">
        <v>1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AT361" s="253" t="s">
        <v>138</v>
      </c>
      <c r="AU361" s="253" t="s">
        <v>87</v>
      </c>
      <c r="AV361" s="12" t="s">
        <v>85</v>
      </c>
      <c r="AW361" s="12" t="s">
        <v>34</v>
      </c>
      <c r="AX361" s="12" t="s">
        <v>78</v>
      </c>
      <c r="AY361" s="253" t="s">
        <v>129</v>
      </c>
    </row>
    <row r="362" s="13" customFormat="1">
      <c r="B362" s="254"/>
      <c r="C362" s="255"/>
      <c r="D362" s="245" t="s">
        <v>138</v>
      </c>
      <c r="E362" s="256" t="s">
        <v>1</v>
      </c>
      <c r="F362" s="257" t="s">
        <v>536</v>
      </c>
      <c r="G362" s="255"/>
      <c r="H362" s="258">
        <v>3</v>
      </c>
      <c r="I362" s="259"/>
      <c r="J362" s="255"/>
      <c r="K362" s="255"/>
      <c r="L362" s="260"/>
      <c r="M362" s="261"/>
      <c r="N362" s="262"/>
      <c r="O362" s="262"/>
      <c r="P362" s="262"/>
      <c r="Q362" s="262"/>
      <c r="R362" s="262"/>
      <c r="S362" s="262"/>
      <c r="T362" s="263"/>
      <c r="AT362" s="264" t="s">
        <v>138</v>
      </c>
      <c r="AU362" s="264" t="s">
        <v>87</v>
      </c>
      <c r="AV362" s="13" t="s">
        <v>87</v>
      </c>
      <c r="AW362" s="13" t="s">
        <v>34</v>
      </c>
      <c r="AX362" s="13" t="s">
        <v>78</v>
      </c>
      <c r="AY362" s="264" t="s">
        <v>129</v>
      </c>
    </row>
    <row r="363" s="14" customFormat="1">
      <c r="B363" s="265"/>
      <c r="C363" s="266"/>
      <c r="D363" s="245" t="s">
        <v>138</v>
      </c>
      <c r="E363" s="267" t="s">
        <v>1</v>
      </c>
      <c r="F363" s="268" t="s">
        <v>141</v>
      </c>
      <c r="G363" s="266"/>
      <c r="H363" s="269">
        <v>3</v>
      </c>
      <c r="I363" s="270"/>
      <c r="J363" s="266"/>
      <c r="K363" s="266"/>
      <c r="L363" s="271"/>
      <c r="M363" s="272"/>
      <c r="N363" s="273"/>
      <c r="O363" s="273"/>
      <c r="P363" s="273"/>
      <c r="Q363" s="273"/>
      <c r="R363" s="273"/>
      <c r="S363" s="273"/>
      <c r="T363" s="274"/>
      <c r="AT363" s="275" t="s">
        <v>138</v>
      </c>
      <c r="AU363" s="275" t="s">
        <v>87</v>
      </c>
      <c r="AV363" s="14" t="s">
        <v>136</v>
      </c>
      <c r="AW363" s="14" t="s">
        <v>34</v>
      </c>
      <c r="AX363" s="14" t="s">
        <v>85</v>
      </c>
      <c r="AY363" s="275" t="s">
        <v>129</v>
      </c>
    </row>
    <row r="364" s="1" customFormat="1" ht="24" customHeight="1">
      <c r="B364" s="37"/>
      <c r="C364" s="230" t="s">
        <v>537</v>
      </c>
      <c r="D364" s="230" t="s">
        <v>131</v>
      </c>
      <c r="E364" s="231" t="s">
        <v>517</v>
      </c>
      <c r="F364" s="232" t="s">
        <v>518</v>
      </c>
      <c r="G364" s="233" t="s">
        <v>205</v>
      </c>
      <c r="H364" s="234">
        <v>1</v>
      </c>
      <c r="I364" s="235"/>
      <c r="J364" s="236">
        <f>ROUND(I364*H364,2)</f>
        <v>0</v>
      </c>
      <c r="K364" s="232" t="s">
        <v>135</v>
      </c>
      <c r="L364" s="42"/>
      <c r="M364" s="237" t="s">
        <v>1</v>
      </c>
      <c r="N364" s="238" t="s">
        <v>43</v>
      </c>
      <c r="O364" s="85"/>
      <c r="P364" s="239">
        <f>O364*H364</f>
        <v>0</v>
      </c>
      <c r="Q364" s="239">
        <v>0.00069999999999999999</v>
      </c>
      <c r="R364" s="239">
        <f>Q364*H364</f>
        <v>0.00069999999999999999</v>
      </c>
      <c r="S364" s="239">
        <v>0</v>
      </c>
      <c r="T364" s="240">
        <f>S364*H364</f>
        <v>0</v>
      </c>
      <c r="AR364" s="241" t="s">
        <v>136</v>
      </c>
      <c r="AT364" s="241" t="s">
        <v>131</v>
      </c>
      <c r="AU364" s="241" t="s">
        <v>87</v>
      </c>
      <c r="AY364" s="16" t="s">
        <v>129</v>
      </c>
      <c r="BE364" s="242">
        <f>IF(N364="základní",J364,0)</f>
        <v>0</v>
      </c>
      <c r="BF364" s="242">
        <f>IF(N364="snížená",J364,0)</f>
        <v>0</v>
      </c>
      <c r="BG364" s="242">
        <f>IF(N364="zákl. přenesená",J364,0)</f>
        <v>0</v>
      </c>
      <c r="BH364" s="242">
        <f>IF(N364="sníž. přenesená",J364,0)</f>
        <v>0</v>
      </c>
      <c r="BI364" s="242">
        <f>IF(N364="nulová",J364,0)</f>
        <v>0</v>
      </c>
      <c r="BJ364" s="16" t="s">
        <v>85</v>
      </c>
      <c r="BK364" s="242">
        <f>ROUND(I364*H364,2)</f>
        <v>0</v>
      </c>
      <c r="BL364" s="16" t="s">
        <v>136</v>
      </c>
      <c r="BM364" s="241" t="s">
        <v>538</v>
      </c>
    </row>
    <row r="365" s="12" customFormat="1">
      <c r="B365" s="243"/>
      <c r="C365" s="244"/>
      <c r="D365" s="245" t="s">
        <v>138</v>
      </c>
      <c r="E365" s="246" t="s">
        <v>1</v>
      </c>
      <c r="F365" s="247" t="s">
        <v>539</v>
      </c>
      <c r="G365" s="244"/>
      <c r="H365" s="246" t="s">
        <v>1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AT365" s="253" t="s">
        <v>138</v>
      </c>
      <c r="AU365" s="253" t="s">
        <v>87</v>
      </c>
      <c r="AV365" s="12" t="s">
        <v>85</v>
      </c>
      <c r="AW365" s="12" t="s">
        <v>34</v>
      </c>
      <c r="AX365" s="12" t="s">
        <v>78</v>
      </c>
      <c r="AY365" s="253" t="s">
        <v>129</v>
      </c>
    </row>
    <row r="366" s="13" customFormat="1">
      <c r="B366" s="254"/>
      <c r="C366" s="255"/>
      <c r="D366" s="245" t="s">
        <v>138</v>
      </c>
      <c r="E366" s="256" t="s">
        <v>1</v>
      </c>
      <c r="F366" s="257" t="s">
        <v>85</v>
      </c>
      <c r="G366" s="255"/>
      <c r="H366" s="258">
        <v>1</v>
      </c>
      <c r="I366" s="259"/>
      <c r="J366" s="255"/>
      <c r="K366" s="255"/>
      <c r="L366" s="260"/>
      <c r="M366" s="261"/>
      <c r="N366" s="262"/>
      <c r="O366" s="262"/>
      <c r="P366" s="262"/>
      <c r="Q366" s="262"/>
      <c r="R366" s="262"/>
      <c r="S366" s="262"/>
      <c r="T366" s="263"/>
      <c r="AT366" s="264" t="s">
        <v>138</v>
      </c>
      <c r="AU366" s="264" t="s">
        <v>87</v>
      </c>
      <c r="AV366" s="13" t="s">
        <v>87</v>
      </c>
      <c r="AW366" s="13" t="s">
        <v>34</v>
      </c>
      <c r="AX366" s="13" t="s">
        <v>78</v>
      </c>
      <c r="AY366" s="264" t="s">
        <v>129</v>
      </c>
    </row>
    <row r="367" s="14" customFormat="1">
      <c r="B367" s="265"/>
      <c r="C367" s="266"/>
      <c r="D367" s="245" t="s">
        <v>138</v>
      </c>
      <c r="E367" s="267" t="s">
        <v>1</v>
      </c>
      <c r="F367" s="268" t="s">
        <v>141</v>
      </c>
      <c r="G367" s="266"/>
      <c r="H367" s="269">
        <v>1</v>
      </c>
      <c r="I367" s="270"/>
      <c r="J367" s="266"/>
      <c r="K367" s="266"/>
      <c r="L367" s="271"/>
      <c r="M367" s="272"/>
      <c r="N367" s="273"/>
      <c r="O367" s="273"/>
      <c r="P367" s="273"/>
      <c r="Q367" s="273"/>
      <c r="R367" s="273"/>
      <c r="S367" s="273"/>
      <c r="T367" s="274"/>
      <c r="AT367" s="275" t="s">
        <v>138</v>
      </c>
      <c r="AU367" s="275" t="s">
        <v>87</v>
      </c>
      <c r="AV367" s="14" t="s">
        <v>136</v>
      </c>
      <c r="AW367" s="14" t="s">
        <v>34</v>
      </c>
      <c r="AX367" s="14" t="s">
        <v>85</v>
      </c>
      <c r="AY367" s="275" t="s">
        <v>129</v>
      </c>
    </row>
    <row r="368" s="1" customFormat="1" ht="24" customHeight="1">
      <c r="B368" s="37"/>
      <c r="C368" s="230" t="s">
        <v>540</v>
      </c>
      <c r="D368" s="230" t="s">
        <v>131</v>
      </c>
      <c r="E368" s="231" t="s">
        <v>541</v>
      </c>
      <c r="F368" s="232" t="s">
        <v>542</v>
      </c>
      <c r="G368" s="233" t="s">
        <v>205</v>
      </c>
      <c r="H368" s="234">
        <v>3</v>
      </c>
      <c r="I368" s="235"/>
      <c r="J368" s="236">
        <f>ROUND(I368*H368,2)</f>
        <v>0</v>
      </c>
      <c r="K368" s="232" t="s">
        <v>135</v>
      </c>
      <c r="L368" s="42"/>
      <c r="M368" s="237" t="s">
        <v>1</v>
      </c>
      <c r="N368" s="238" t="s">
        <v>43</v>
      </c>
      <c r="O368" s="85"/>
      <c r="P368" s="239">
        <f>O368*H368</f>
        <v>0</v>
      </c>
      <c r="Q368" s="239">
        <v>0.10940999999999999</v>
      </c>
      <c r="R368" s="239">
        <f>Q368*H368</f>
        <v>0.32822999999999997</v>
      </c>
      <c r="S368" s="239">
        <v>0</v>
      </c>
      <c r="T368" s="240">
        <f>S368*H368</f>
        <v>0</v>
      </c>
      <c r="AR368" s="241" t="s">
        <v>136</v>
      </c>
      <c r="AT368" s="241" t="s">
        <v>131</v>
      </c>
      <c r="AU368" s="241" t="s">
        <v>87</v>
      </c>
      <c r="AY368" s="16" t="s">
        <v>129</v>
      </c>
      <c r="BE368" s="242">
        <f>IF(N368="základní",J368,0)</f>
        <v>0</v>
      </c>
      <c r="BF368" s="242">
        <f>IF(N368="snížená",J368,0)</f>
        <v>0</v>
      </c>
      <c r="BG368" s="242">
        <f>IF(N368="zákl. přenesená",J368,0)</f>
        <v>0</v>
      </c>
      <c r="BH368" s="242">
        <f>IF(N368="sníž. přenesená",J368,0)</f>
        <v>0</v>
      </c>
      <c r="BI368" s="242">
        <f>IF(N368="nulová",J368,0)</f>
        <v>0</v>
      </c>
      <c r="BJ368" s="16" t="s">
        <v>85</v>
      </c>
      <c r="BK368" s="242">
        <f>ROUND(I368*H368,2)</f>
        <v>0</v>
      </c>
      <c r="BL368" s="16" t="s">
        <v>136</v>
      </c>
      <c r="BM368" s="241" t="s">
        <v>543</v>
      </c>
    </row>
    <row r="369" s="12" customFormat="1">
      <c r="B369" s="243"/>
      <c r="C369" s="244"/>
      <c r="D369" s="245" t="s">
        <v>138</v>
      </c>
      <c r="E369" s="246" t="s">
        <v>1</v>
      </c>
      <c r="F369" s="247" t="s">
        <v>544</v>
      </c>
      <c r="G369" s="244"/>
      <c r="H369" s="246" t="s">
        <v>1</v>
      </c>
      <c r="I369" s="248"/>
      <c r="J369" s="244"/>
      <c r="K369" s="244"/>
      <c r="L369" s="249"/>
      <c r="M369" s="250"/>
      <c r="N369" s="251"/>
      <c r="O369" s="251"/>
      <c r="P369" s="251"/>
      <c r="Q369" s="251"/>
      <c r="R369" s="251"/>
      <c r="S369" s="251"/>
      <c r="T369" s="252"/>
      <c r="AT369" s="253" t="s">
        <v>138</v>
      </c>
      <c r="AU369" s="253" t="s">
        <v>87</v>
      </c>
      <c r="AV369" s="12" t="s">
        <v>85</v>
      </c>
      <c r="AW369" s="12" t="s">
        <v>34</v>
      </c>
      <c r="AX369" s="12" t="s">
        <v>78</v>
      </c>
      <c r="AY369" s="253" t="s">
        <v>129</v>
      </c>
    </row>
    <row r="370" s="13" customFormat="1">
      <c r="B370" s="254"/>
      <c r="C370" s="255"/>
      <c r="D370" s="245" t="s">
        <v>138</v>
      </c>
      <c r="E370" s="256" t="s">
        <v>1</v>
      </c>
      <c r="F370" s="257" t="s">
        <v>145</v>
      </c>
      <c r="G370" s="255"/>
      <c r="H370" s="258">
        <v>3</v>
      </c>
      <c r="I370" s="259"/>
      <c r="J370" s="255"/>
      <c r="K370" s="255"/>
      <c r="L370" s="260"/>
      <c r="M370" s="261"/>
      <c r="N370" s="262"/>
      <c r="O370" s="262"/>
      <c r="P370" s="262"/>
      <c r="Q370" s="262"/>
      <c r="R370" s="262"/>
      <c r="S370" s="262"/>
      <c r="T370" s="263"/>
      <c r="AT370" s="264" t="s">
        <v>138</v>
      </c>
      <c r="AU370" s="264" t="s">
        <v>87</v>
      </c>
      <c r="AV370" s="13" t="s">
        <v>87</v>
      </c>
      <c r="AW370" s="13" t="s">
        <v>34</v>
      </c>
      <c r="AX370" s="13" t="s">
        <v>78</v>
      </c>
      <c r="AY370" s="264" t="s">
        <v>129</v>
      </c>
    </row>
    <row r="371" s="14" customFormat="1">
      <c r="B371" s="265"/>
      <c r="C371" s="266"/>
      <c r="D371" s="245" t="s">
        <v>138</v>
      </c>
      <c r="E371" s="267" t="s">
        <v>1</v>
      </c>
      <c r="F371" s="268" t="s">
        <v>141</v>
      </c>
      <c r="G371" s="266"/>
      <c r="H371" s="269">
        <v>3</v>
      </c>
      <c r="I371" s="270"/>
      <c r="J371" s="266"/>
      <c r="K371" s="266"/>
      <c r="L371" s="271"/>
      <c r="M371" s="272"/>
      <c r="N371" s="273"/>
      <c r="O371" s="273"/>
      <c r="P371" s="273"/>
      <c r="Q371" s="273"/>
      <c r="R371" s="273"/>
      <c r="S371" s="273"/>
      <c r="T371" s="274"/>
      <c r="AT371" s="275" t="s">
        <v>138</v>
      </c>
      <c r="AU371" s="275" t="s">
        <v>87</v>
      </c>
      <c r="AV371" s="14" t="s">
        <v>136</v>
      </c>
      <c r="AW371" s="14" t="s">
        <v>34</v>
      </c>
      <c r="AX371" s="14" t="s">
        <v>85</v>
      </c>
      <c r="AY371" s="275" t="s">
        <v>129</v>
      </c>
    </row>
    <row r="372" s="1" customFormat="1" ht="16.5" customHeight="1">
      <c r="B372" s="37"/>
      <c r="C372" s="281" t="s">
        <v>545</v>
      </c>
      <c r="D372" s="281" t="s">
        <v>361</v>
      </c>
      <c r="E372" s="282" t="s">
        <v>546</v>
      </c>
      <c r="F372" s="283" t="s">
        <v>547</v>
      </c>
      <c r="G372" s="284" t="s">
        <v>205</v>
      </c>
      <c r="H372" s="285">
        <v>3</v>
      </c>
      <c r="I372" s="286"/>
      <c r="J372" s="287">
        <f>ROUND(I372*H372,2)</f>
        <v>0</v>
      </c>
      <c r="K372" s="283" t="s">
        <v>135</v>
      </c>
      <c r="L372" s="288"/>
      <c r="M372" s="289" t="s">
        <v>1</v>
      </c>
      <c r="N372" s="290" t="s">
        <v>43</v>
      </c>
      <c r="O372" s="85"/>
      <c r="P372" s="239">
        <f>O372*H372</f>
        <v>0</v>
      </c>
      <c r="Q372" s="239">
        <v>0.0061000000000000004</v>
      </c>
      <c r="R372" s="239">
        <f>Q372*H372</f>
        <v>0.0183</v>
      </c>
      <c r="S372" s="239">
        <v>0</v>
      </c>
      <c r="T372" s="240">
        <f>S372*H372</f>
        <v>0</v>
      </c>
      <c r="AR372" s="241" t="s">
        <v>166</v>
      </c>
      <c r="AT372" s="241" t="s">
        <v>361</v>
      </c>
      <c r="AU372" s="241" t="s">
        <v>87</v>
      </c>
      <c r="AY372" s="16" t="s">
        <v>129</v>
      </c>
      <c r="BE372" s="242">
        <f>IF(N372="základní",J372,0)</f>
        <v>0</v>
      </c>
      <c r="BF372" s="242">
        <f>IF(N372="snížená",J372,0)</f>
        <v>0</v>
      </c>
      <c r="BG372" s="242">
        <f>IF(N372="zákl. přenesená",J372,0)</f>
        <v>0</v>
      </c>
      <c r="BH372" s="242">
        <f>IF(N372="sníž. přenesená",J372,0)</f>
        <v>0</v>
      </c>
      <c r="BI372" s="242">
        <f>IF(N372="nulová",J372,0)</f>
        <v>0</v>
      </c>
      <c r="BJ372" s="16" t="s">
        <v>85</v>
      </c>
      <c r="BK372" s="242">
        <f>ROUND(I372*H372,2)</f>
        <v>0</v>
      </c>
      <c r="BL372" s="16" t="s">
        <v>136</v>
      </c>
      <c r="BM372" s="241" t="s">
        <v>548</v>
      </c>
    </row>
    <row r="373" s="12" customFormat="1">
      <c r="B373" s="243"/>
      <c r="C373" s="244"/>
      <c r="D373" s="245" t="s">
        <v>138</v>
      </c>
      <c r="E373" s="246" t="s">
        <v>1</v>
      </c>
      <c r="F373" s="247" t="s">
        <v>330</v>
      </c>
      <c r="G373" s="244"/>
      <c r="H373" s="246" t="s">
        <v>1</v>
      </c>
      <c r="I373" s="248"/>
      <c r="J373" s="244"/>
      <c r="K373" s="244"/>
      <c r="L373" s="249"/>
      <c r="M373" s="250"/>
      <c r="N373" s="251"/>
      <c r="O373" s="251"/>
      <c r="P373" s="251"/>
      <c r="Q373" s="251"/>
      <c r="R373" s="251"/>
      <c r="S373" s="251"/>
      <c r="T373" s="252"/>
      <c r="AT373" s="253" t="s">
        <v>138</v>
      </c>
      <c r="AU373" s="253" t="s">
        <v>87</v>
      </c>
      <c r="AV373" s="12" t="s">
        <v>85</v>
      </c>
      <c r="AW373" s="12" t="s">
        <v>34</v>
      </c>
      <c r="AX373" s="12" t="s">
        <v>78</v>
      </c>
      <c r="AY373" s="253" t="s">
        <v>129</v>
      </c>
    </row>
    <row r="374" s="13" customFormat="1">
      <c r="B374" s="254"/>
      <c r="C374" s="255"/>
      <c r="D374" s="245" t="s">
        <v>138</v>
      </c>
      <c r="E374" s="256" t="s">
        <v>1</v>
      </c>
      <c r="F374" s="257" t="s">
        <v>145</v>
      </c>
      <c r="G374" s="255"/>
      <c r="H374" s="258">
        <v>3</v>
      </c>
      <c r="I374" s="259"/>
      <c r="J374" s="255"/>
      <c r="K374" s="255"/>
      <c r="L374" s="260"/>
      <c r="M374" s="261"/>
      <c r="N374" s="262"/>
      <c r="O374" s="262"/>
      <c r="P374" s="262"/>
      <c r="Q374" s="262"/>
      <c r="R374" s="262"/>
      <c r="S374" s="262"/>
      <c r="T374" s="263"/>
      <c r="AT374" s="264" t="s">
        <v>138</v>
      </c>
      <c r="AU374" s="264" t="s">
        <v>87</v>
      </c>
      <c r="AV374" s="13" t="s">
        <v>87</v>
      </c>
      <c r="AW374" s="13" t="s">
        <v>34</v>
      </c>
      <c r="AX374" s="13" t="s">
        <v>78</v>
      </c>
      <c r="AY374" s="264" t="s">
        <v>129</v>
      </c>
    </row>
    <row r="375" s="14" customFormat="1">
      <c r="B375" s="265"/>
      <c r="C375" s="266"/>
      <c r="D375" s="245" t="s">
        <v>138</v>
      </c>
      <c r="E375" s="267" t="s">
        <v>1</v>
      </c>
      <c r="F375" s="268" t="s">
        <v>141</v>
      </c>
      <c r="G375" s="266"/>
      <c r="H375" s="269">
        <v>3</v>
      </c>
      <c r="I375" s="270"/>
      <c r="J375" s="266"/>
      <c r="K375" s="266"/>
      <c r="L375" s="271"/>
      <c r="M375" s="272"/>
      <c r="N375" s="273"/>
      <c r="O375" s="273"/>
      <c r="P375" s="273"/>
      <c r="Q375" s="273"/>
      <c r="R375" s="273"/>
      <c r="S375" s="273"/>
      <c r="T375" s="274"/>
      <c r="AT375" s="275" t="s">
        <v>138</v>
      </c>
      <c r="AU375" s="275" t="s">
        <v>87</v>
      </c>
      <c r="AV375" s="14" t="s">
        <v>136</v>
      </c>
      <c r="AW375" s="14" t="s">
        <v>34</v>
      </c>
      <c r="AX375" s="14" t="s">
        <v>85</v>
      </c>
      <c r="AY375" s="275" t="s">
        <v>129</v>
      </c>
    </row>
    <row r="376" s="1" customFormat="1" ht="16.5" customHeight="1">
      <c r="B376" s="37"/>
      <c r="C376" s="281" t="s">
        <v>549</v>
      </c>
      <c r="D376" s="281" t="s">
        <v>361</v>
      </c>
      <c r="E376" s="282" t="s">
        <v>550</v>
      </c>
      <c r="F376" s="283" t="s">
        <v>551</v>
      </c>
      <c r="G376" s="284" t="s">
        <v>205</v>
      </c>
      <c r="H376" s="285">
        <v>3</v>
      </c>
      <c r="I376" s="286"/>
      <c r="J376" s="287">
        <f>ROUND(I376*H376,2)</f>
        <v>0</v>
      </c>
      <c r="K376" s="283" t="s">
        <v>135</v>
      </c>
      <c r="L376" s="288"/>
      <c r="M376" s="289" t="s">
        <v>1</v>
      </c>
      <c r="N376" s="290" t="s">
        <v>43</v>
      </c>
      <c r="O376" s="85"/>
      <c r="P376" s="239">
        <f>O376*H376</f>
        <v>0</v>
      </c>
      <c r="Q376" s="239">
        <v>0.00010000000000000001</v>
      </c>
      <c r="R376" s="239">
        <f>Q376*H376</f>
        <v>0.00030000000000000003</v>
      </c>
      <c r="S376" s="239">
        <v>0</v>
      </c>
      <c r="T376" s="240">
        <f>S376*H376</f>
        <v>0</v>
      </c>
      <c r="AR376" s="241" t="s">
        <v>166</v>
      </c>
      <c r="AT376" s="241" t="s">
        <v>361</v>
      </c>
      <c r="AU376" s="241" t="s">
        <v>87</v>
      </c>
      <c r="AY376" s="16" t="s">
        <v>129</v>
      </c>
      <c r="BE376" s="242">
        <f>IF(N376="základní",J376,0)</f>
        <v>0</v>
      </c>
      <c r="BF376" s="242">
        <f>IF(N376="snížená",J376,0)</f>
        <v>0</v>
      </c>
      <c r="BG376" s="242">
        <f>IF(N376="zákl. přenesená",J376,0)</f>
        <v>0</v>
      </c>
      <c r="BH376" s="242">
        <f>IF(N376="sníž. přenesená",J376,0)</f>
        <v>0</v>
      </c>
      <c r="BI376" s="242">
        <f>IF(N376="nulová",J376,0)</f>
        <v>0</v>
      </c>
      <c r="BJ376" s="16" t="s">
        <v>85</v>
      </c>
      <c r="BK376" s="242">
        <f>ROUND(I376*H376,2)</f>
        <v>0</v>
      </c>
      <c r="BL376" s="16" t="s">
        <v>136</v>
      </c>
      <c r="BM376" s="241" t="s">
        <v>552</v>
      </c>
    </row>
    <row r="377" s="12" customFormat="1">
      <c r="B377" s="243"/>
      <c r="C377" s="244"/>
      <c r="D377" s="245" t="s">
        <v>138</v>
      </c>
      <c r="E377" s="246" t="s">
        <v>1</v>
      </c>
      <c r="F377" s="247" t="s">
        <v>330</v>
      </c>
      <c r="G377" s="244"/>
      <c r="H377" s="246" t="s">
        <v>1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AT377" s="253" t="s">
        <v>138</v>
      </c>
      <c r="AU377" s="253" t="s">
        <v>87</v>
      </c>
      <c r="AV377" s="12" t="s">
        <v>85</v>
      </c>
      <c r="AW377" s="12" t="s">
        <v>34</v>
      </c>
      <c r="AX377" s="12" t="s">
        <v>78</v>
      </c>
      <c r="AY377" s="253" t="s">
        <v>129</v>
      </c>
    </row>
    <row r="378" s="13" customFormat="1">
      <c r="B378" s="254"/>
      <c r="C378" s="255"/>
      <c r="D378" s="245" t="s">
        <v>138</v>
      </c>
      <c r="E378" s="256" t="s">
        <v>1</v>
      </c>
      <c r="F378" s="257" t="s">
        <v>145</v>
      </c>
      <c r="G378" s="255"/>
      <c r="H378" s="258">
        <v>3</v>
      </c>
      <c r="I378" s="259"/>
      <c r="J378" s="255"/>
      <c r="K378" s="255"/>
      <c r="L378" s="260"/>
      <c r="M378" s="261"/>
      <c r="N378" s="262"/>
      <c r="O378" s="262"/>
      <c r="P378" s="262"/>
      <c r="Q378" s="262"/>
      <c r="R378" s="262"/>
      <c r="S378" s="262"/>
      <c r="T378" s="263"/>
      <c r="AT378" s="264" t="s">
        <v>138</v>
      </c>
      <c r="AU378" s="264" t="s">
        <v>87</v>
      </c>
      <c r="AV378" s="13" t="s">
        <v>87</v>
      </c>
      <c r="AW378" s="13" t="s">
        <v>34</v>
      </c>
      <c r="AX378" s="13" t="s">
        <v>78</v>
      </c>
      <c r="AY378" s="264" t="s">
        <v>129</v>
      </c>
    </row>
    <row r="379" s="14" customFormat="1">
      <c r="B379" s="265"/>
      <c r="C379" s="266"/>
      <c r="D379" s="245" t="s">
        <v>138</v>
      </c>
      <c r="E379" s="267" t="s">
        <v>1</v>
      </c>
      <c r="F379" s="268" t="s">
        <v>141</v>
      </c>
      <c r="G379" s="266"/>
      <c r="H379" s="269">
        <v>3</v>
      </c>
      <c r="I379" s="270"/>
      <c r="J379" s="266"/>
      <c r="K379" s="266"/>
      <c r="L379" s="271"/>
      <c r="M379" s="272"/>
      <c r="N379" s="273"/>
      <c r="O379" s="273"/>
      <c r="P379" s="273"/>
      <c r="Q379" s="273"/>
      <c r="R379" s="273"/>
      <c r="S379" s="273"/>
      <c r="T379" s="274"/>
      <c r="AT379" s="275" t="s">
        <v>138</v>
      </c>
      <c r="AU379" s="275" t="s">
        <v>87</v>
      </c>
      <c r="AV379" s="14" t="s">
        <v>136</v>
      </c>
      <c r="AW379" s="14" t="s">
        <v>34</v>
      </c>
      <c r="AX379" s="14" t="s">
        <v>85</v>
      </c>
      <c r="AY379" s="275" t="s">
        <v>129</v>
      </c>
    </row>
    <row r="380" s="1" customFormat="1" ht="16.5" customHeight="1">
      <c r="B380" s="37"/>
      <c r="C380" s="281" t="s">
        <v>553</v>
      </c>
      <c r="D380" s="281" t="s">
        <v>361</v>
      </c>
      <c r="E380" s="282" t="s">
        <v>554</v>
      </c>
      <c r="F380" s="283" t="s">
        <v>555</v>
      </c>
      <c r="G380" s="284" t="s">
        <v>205</v>
      </c>
      <c r="H380" s="285">
        <v>14</v>
      </c>
      <c r="I380" s="286"/>
      <c r="J380" s="287">
        <f>ROUND(I380*H380,2)</f>
        <v>0</v>
      </c>
      <c r="K380" s="283" t="s">
        <v>135</v>
      </c>
      <c r="L380" s="288"/>
      <c r="M380" s="289" t="s">
        <v>1</v>
      </c>
      <c r="N380" s="290" t="s">
        <v>43</v>
      </c>
      <c r="O380" s="85"/>
      <c r="P380" s="239">
        <f>O380*H380</f>
        <v>0</v>
      </c>
      <c r="Q380" s="239">
        <v>0.00035</v>
      </c>
      <c r="R380" s="239">
        <f>Q380*H380</f>
        <v>0.0048999999999999998</v>
      </c>
      <c r="S380" s="239">
        <v>0</v>
      </c>
      <c r="T380" s="240">
        <f>S380*H380</f>
        <v>0</v>
      </c>
      <c r="AR380" s="241" t="s">
        <v>166</v>
      </c>
      <c r="AT380" s="241" t="s">
        <v>361</v>
      </c>
      <c r="AU380" s="241" t="s">
        <v>87</v>
      </c>
      <c r="AY380" s="16" t="s">
        <v>129</v>
      </c>
      <c r="BE380" s="242">
        <f>IF(N380="základní",J380,0)</f>
        <v>0</v>
      </c>
      <c r="BF380" s="242">
        <f>IF(N380="snížená",J380,0)</f>
        <v>0</v>
      </c>
      <c r="BG380" s="242">
        <f>IF(N380="zákl. přenesená",J380,0)</f>
        <v>0</v>
      </c>
      <c r="BH380" s="242">
        <f>IF(N380="sníž. přenesená",J380,0)</f>
        <v>0</v>
      </c>
      <c r="BI380" s="242">
        <f>IF(N380="nulová",J380,0)</f>
        <v>0</v>
      </c>
      <c r="BJ380" s="16" t="s">
        <v>85</v>
      </c>
      <c r="BK380" s="242">
        <f>ROUND(I380*H380,2)</f>
        <v>0</v>
      </c>
      <c r="BL380" s="16" t="s">
        <v>136</v>
      </c>
      <c r="BM380" s="241" t="s">
        <v>556</v>
      </c>
    </row>
    <row r="381" s="12" customFormat="1">
      <c r="B381" s="243"/>
      <c r="C381" s="244"/>
      <c r="D381" s="245" t="s">
        <v>138</v>
      </c>
      <c r="E381" s="246" t="s">
        <v>1</v>
      </c>
      <c r="F381" s="247" t="s">
        <v>330</v>
      </c>
      <c r="G381" s="244"/>
      <c r="H381" s="246" t="s">
        <v>1</v>
      </c>
      <c r="I381" s="248"/>
      <c r="J381" s="244"/>
      <c r="K381" s="244"/>
      <c r="L381" s="249"/>
      <c r="M381" s="250"/>
      <c r="N381" s="251"/>
      <c r="O381" s="251"/>
      <c r="P381" s="251"/>
      <c r="Q381" s="251"/>
      <c r="R381" s="251"/>
      <c r="S381" s="251"/>
      <c r="T381" s="252"/>
      <c r="AT381" s="253" t="s">
        <v>138</v>
      </c>
      <c r="AU381" s="253" t="s">
        <v>87</v>
      </c>
      <c r="AV381" s="12" t="s">
        <v>85</v>
      </c>
      <c r="AW381" s="12" t="s">
        <v>34</v>
      </c>
      <c r="AX381" s="12" t="s">
        <v>78</v>
      </c>
      <c r="AY381" s="253" t="s">
        <v>129</v>
      </c>
    </row>
    <row r="382" s="13" customFormat="1">
      <c r="B382" s="254"/>
      <c r="C382" s="255"/>
      <c r="D382" s="245" t="s">
        <v>138</v>
      </c>
      <c r="E382" s="256" t="s">
        <v>1</v>
      </c>
      <c r="F382" s="257" t="s">
        <v>557</v>
      </c>
      <c r="G382" s="255"/>
      <c r="H382" s="258">
        <v>14</v>
      </c>
      <c r="I382" s="259"/>
      <c r="J382" s="255"/>
      <c r="K382" s="255"/>
      <c r="L382" s="260"/>
      <c r="M382" s="261"/>
      <c r="N382" s="262"/>
      <c r="O382" s="262"/>
      <c r="P382" s="262"/>
      <c r="Q382" s="262"/>
      <c r="R382" s="262"/>
      <c r="S382" s="262"/>
      <c r="T382" s="263"/>
      <c r="AT382" s="264" t="s">
        <v>138</v>
      </c>
      <c r="AU382" s="264" t="s">
        <v>87</v>
      </c>
      <c r="AV382" s="13" t="s">
        <v>87</v>
      </c>
      <c r="AW382" s="13" t="s">
        <v>34</v>
      </c>
      <c r="AX382" s="13" t="s">
        <v>78</v>
      </c>
      <c r="AY382" s="264" t="s">
        <v>129</v>
      </c>
    </row>
    <row r="383" s="14" customFormat="1">
      <c r="B383" s="265"/>
      <c r="C383" s="266"/>
      <c r="D383" s="245" t="s">
        <v>138</v>
      </c>
      <c r="E383" s="267" t="s">
        <v>1</v>
      </c>
      <c r="F383" s="268" t="s">
        <v>141</v>
      </c>
      <c r="G383" s="266"/>
      <c r="H383" s="269">
        <v>14</v>
      </c>
      <c r="I383" s="270"/>
      <c r="J383" s="266"/>
      <c r="K383" s="266"/>
      <c r="L383" s="271"/>
      <c r="M383" s="272"/>
      <c r="N383" s="273"/>
      <c r="O383" s="273"/>
      <c r="P383" s="273"/>
      <c r="Q383" s="273"/>
      <c r="R383" s="273"/>
      <c r="S383" s="273"/>
      <c r="T383" s="274"/>
      <c r="AT383" s="275" t="s">
        <v>138</v>
      </c>
      <c r="AU383" s="275" t="s">
        <v>87</v>
      </c>
      <c r="AV383" s="14" t="s">
        <v>136</v>
      </c>
      <c r="AW383" s="14" t="s">
        <v>34</v>
      </c>
      <c r="AX383" s="14" t="s">
        <v>85</v>
      </c>
      <c r="AY383" s="275" t="s">
        <v>129</v>
      </c>
    </row>
    <row r="384" s="1" customFormat="1" ht="24" customHeight="1">
      <c r="B384" s="37"/>
      <c r="C384" s="230" t="s">
        <v>558</v>
      </c>
      <c r="D384" s="230" t="s">
        <v>131</v>
      </c>
      <c r="E384" s="231" t="s">
        <v>541</v>
      </c>
      <c r="F384" s="232" t="s">
        <v>542</v>
      </c>
      <c r="G384" s="233" t="s">
        <v>205</v>
      </c>
      <c r="H384" s="234">
        <v>1</v>
      </c>
      <c r="I384" s="235"/>
      <c r="J384" s="236">
        <f>ROUND(I384*H384,2)</f>
        <v>0</v>
      </c>
      <c r="K384" s="232" t="s">
        <v>135</v>
      </c>
      <c r="L384" s="42"/>
      <c r="M384" s="237" t="s">
        <v>1</v>
      </c>
      <c r="N384" s="238" t="s">
        <v>43</v>
      </c>
      <c r="O384" s="85"/>
      <c r="P384" s="239">
        <f>O384*H384</f>
        <v>0</v>
      </c>
      <c r="Q384" s="239">
        <v>0.10940999999999999</v>
      </c>
      <c r="R384" s="239">
        <f>Q384*H384</f>
        <v>0.10940999999999999</v>
      </c>
      <c r="S384" s="239">
        <v>0</v>
      </c>
      <c r="T384" s="240">
        <f>S384*H384</f>
        <v>0</v>
      </c>
      <c r="AR384" s="241" t="s">
        <v>136</v>
      </c>
      <c r="AT384" s="241" t="s">
        <v>131</v>
      </c>
      <c r="AU384" s="241" t="s">
        <v>87</v>
      </c>
      <c r="AY384" s="16" t="s">
        <v>129</v>
      </c>
      <c r="BE384" s="242">
        <f>IF(N384="základní",J384,0)</f>
        <v>0</v>
      </c>
      <c r="BF384" s="242">
        <f>IF(N384="snížená",J384,0)</f>
        <v>0</v>
      </c>
      <c r="BG384" s="242">
        <f>IF(N384="zákl. přenesená",J384,0)</f>
        <v>0</v>
      </c>
      <c r="BH384" s="242">
        <f>IF(N384="sníž. přenesená",J384,0)</f>
        <v>0</v>
      </c>
      <c r="BI384" s="242">
        <f>IF(N384="nulová",J384,0)</f>
        <v>0</v>
      </c>
      <c r="BJ384" s="16" t="s">
        <v>85</v>
      </c>
      <c r="BK384" s="242">
        <f>ROUND(I384*H384,2)</f>
        <v>0</v>
      </c>
      <c r="BL384" s="16" t="s">
        <v>136</v>
      </c>
      <c r="BM384" s="241" t="s">
        <v>559</v>
      </c>
    </row>
    <row r="385" s="12" customFormat="1">
      <c r="B385" s="243"/>
      <c r="C385" s="244"/>
      <c r="D385" s="245" t="s">
        <v>138</v>
      </c>
      <c r="E385" s="246" t="s">
        <v>1</v>
      </c>
      <c r="F385" s="247" t="s">
        <v>560</v>
      </c>
      <c r="G385" s="244"/>
      <c r="H385" s="246" t="s">
        <v>1</v>
      </c>
      <c r="I385" s="248"/>
      <c r="J385" s="244"/>
      <c r="K385" s="244"/>
      <c r="L385" s="249"/>
      <c r="M385" s="250"/>
      <c r="N385" s="251"/>
      <c r="O385" s="251"/>
      <c r="P385" s="251"/>
      <c r="Q385" s="251"/>
      <c r="R385" s="251"/>
      <c r="S385" s="251"/>
      <c r="T385" s="252"/>
      <c r="AT385" s="253" t="s">
        <v>138</v>
      </c>
      <c r="AU385" s="253" t="s">
        <v>87</v>
      </c>
      <c r="AV385" s="12" t="s">
        <v>85</v>
      </c>
      <c r="AW385" s="12" t="s">
        <v>34</v>
      </c>
      <c r="AX385" s="12" t="s">
        <v>78</v>
      </c>
      <c r="AY385" s="253" t="s">
        <v>129</v>
      </c>
    </row>
    <row r="386" s="13" customFormat="1">
      <c r="B386" s="254"/>
      <c r="C386" s="255"/>
      <c r="D386" s="245" t="s">
        <v>138</v>
      </c>
      <c r="E386" s="256" t="s">
        <v>1</v>
      </c>
      <c r="F386" s="257" t="s">
        <v>85</v>
      </c>
      <c r="G386" s="255"/>
      <c r="H386" s="258">
        <v>1</v>
      </c>
      <c r="I386" s="259"/>
      <c r="J386" s="255"/>
      <c r="K386" s="255"/>
      <c r="L386" s="260"/>
      <c r="M386" s="261"/>
      <c r="N386" s="262"/>
      <c r="O386" s="262"/>
      <c r="P386" s="262"/>
      <c r="Q386" s="262"/>
      <c r="R386" s="262"/>
      <c r="S386" s="262"/>
      <c r="T386" s="263"/>
      <c r="AT386" s="264" t="s">
        <v>138</v>
      </c>
      <c r="AU386" s="264" t="s">
        <v>87</v>
      </c>
      <c r="AV386" s="13" t="s">
        <v>87</v>
      </c>
      <c r="AW386" s="13" t="s">
        <v>34</v>
      </c>
      <c r="AX386" s="13" t="s">
        <v>78</v>
      </c>
      <c r="AY386" s="264" t="s">
        <v>129</v>
      </c>
    </row>
    <row r="387" s="14" customFormat="1">
      <c r="B387" s="265"/>
      <c r="C387" s="266"/>
      <c r="D387" s="245" t="s">
        <v>138</v>
      </c>
      <c r="E387" s="267" t="s">
        <v>1</v>
      </c>
      <c r="F387" s="268" t="s">
        <v>141</v>
      </c>
      <c r="G387" s="266"/>
      <c r="H387" s="269">
        <v>1</v>
      </c>
      <c r="I387" s="270"/>
      <c r="J387" s="266"/>
      <c r="K387" s="266"/>
      <c r="L387" s="271"/>
      <c r="M387" s="272"/>
      <c r="N387" s="273"/>
      <c r="O387" s="273"/>
      <c r="P387" s="273"/>
      <c r="Q387" s="273"/>
      <c r="R387" s="273"/>
      <c r="S387" s="273"/>
      <c r="T387" s="274"/>
      <c r="AT387" s="275" t="s">
        <v>138</v>
      </c>
      <c r="AU387" s="275" t="s">
        <v>87</v>
      </c>
      <c r="AV387" s="14" t="s">
        <v>136</v>
      </c>
      <c r="AW387" s="14" t="s">
        <v>34</v>
      </c>
      <c r="AX387" s="14" t="s">
        <v>85</v>
      </c>
      <c r="AY387" s="275" t="s">
        <v>129</v>
      </c>
    </row>
    <row r="388" s="1" customFormat="1" ht="16.5" customHeight="1">
      <c r="B388" s="37"/>
      <c r="C388" s="281" t="s">
        <v>561</v>
      </c>
      <c r="D388" s="281" t="s">
        <v>361</v>
      </c>
      <c r="E388" s="282" t="s">
        <v>554</v>
      </c>
      <c r="F388" s="283" t="s">
        <v>555</v>
      </c>
      <c r="G388" s="284" t="s">
        <v>205</v>
      </c>
      <c r="H388" s="285">
        <v>2</v>
      </c>
      <c r="I388" s="286"/>
      <c r="J388" s="287">
        <f>ROUND(I388*H388,2)</f>
        <v>0</v>
      </c>
      <c r="K388" s="283" t="s">
        <v>135</v>
      </c>
      <c r="L388" s="288"/>
      <c r="M388" s="289" t="s">
        <v>1</v>
      </c>
      <c r="N388" s="290" t="s">
        <v>43</v>
      </c>
      <c r="O388" s="85"/>
      <c r="P388" s="239">
        <f>O388*H388</f>
        <v>0</v>
      </c>
      <c r="Q388" s="239">
        <v>0.00035</v>
      </c>
      <c r="R388" s="239">
        <f>Q388*H388</f>
        <v>0.00069999999999999999</v>
      </c>
      <c r="S388" s="239">
        <v>0</v>
      </c>
      <c r="T388" s="240">
        <f>S388*H388</f>
        <v>0</v>
      </c>
      <c r="AR388" s="241" t="s">
        <v>166</v>
      </c>
      <c r="AT388" s="241" t="s">
        <v>361</v>
      </c>
      <c r="AU388" s="241" t="s">
        <v>87</v>
      </c>
      <c r="AY388" s="16" t="s">
        <v>129</v>
      </c>
      <c r="BE388" s="242">
        <f>IF(N388="základní",J388,0)</f>
        <v>0</v>
      </c>
      <c r="BF388" s="242">
        <f>IF(N388="snížená",J388,0)</f>
        <v>0</v>
      </c>
      <c r="BG388" s="242">
        <f>IF(N388="zákl. přenesená",J388,0)</f>
        <v>0</v>
      </c>
      <c r="BH388" s="242">
        <f>IF(N388="sníž. přenesená",J388,0)</f>
        <v>0</v>
      </c>
      <c r="BI388" s="242">
        <f>IF(N388="nulová",J388,0)</f>
        <v>0</v>
      </c>
      <c r="BJ388" s="16" t="s">
        <v>85</v>
      </c>
      <c r="BK388" s="242">
        <f>ROUND(I388*H388,2)</f>
        <v>0</v>
      </c>
      <c r="BL388" s="16" t="s">
        <v>136</v>
      </c>
      <c r="BM388" s="241" t="s">
        <v>562</v>
      </c>
    </row>
    <row r="389" s="12" customFormat="1">
      <c r="B389" s="243"/>
      <c r="C389" s="244"/>
      <c r="D389" s="245" t="s">
        <v>138</v>
      </c>
      <c r="E389" s="246" t="s">
        <v>1</v>
      </c>
      <c r="F389" s="247" t="s">
        <v>327</v>
      </c>
      <c r="G389" s="244"/>
      <c r="H389" s="246" t="s">
        <v>1</v>
      </c>
      <c r="I389" s="248"/>
      <c r="J389" s="244"/>
      <c r="K389" s="244"/>
      <c r="L389" s="249"/>
      <c r="M389" s="250"/>
      <c r="N389" s="251"/>
      <c r="O389" s="251"/>
      <c r="P389" s="251"/>
      <c r="Q389" s="251"/>
      <c r="R389" s="251"/>
      <c r="S389" s="251"/>
      <c r="T389" s="252"/>
      <c r="AT389" s="253" t="s">
        <v>138</v>
      </c>
      <c r="AU389" s="253" t="s">
        <v>87</v>
      </c>
      <c r="AV389" s="12" t="s">
        <v>85</v>
      </c>
      <c r="AW389" s="12" t="s">
        <v>34</v>
      </c>
      <c r="AX389" s="12" t="s">
        <v>78</v>
      </c>
      <c r="AY389" s="253" t="s">
        <v>129</v>
      </c>
    </row>
    <row r="390" s="13" customFormat="1">
      <c r="B390" s="254"/>
      <c r="C390" s="255"/>
      <c r="D390" s="245" t="s">
        <v>138</v>
      </c>
      <c r="E390" s="256" t="s">
        <v>1</v>
      </c>
      <c r="F390" s="257" t="s">
        <v>563</v>
      </c>
      <c r="G390" s="255"/>
      <c r="H390" s="258">
        <v>2</v>
      </c>
      <c r="I390" s="259"/>
      <c r="J390" s="255"/>
      <c r="K390" s="255"/>
      <c r="L390" s="260"/>
      <c r="M390" s="261"/>
      <c r="N390" s="262"/>
      <c r="O390" s="262"/>
      <c r="P390" s="262"/>
      <c r="Q390" s="262"/>
      <c r="R390" s="262"/>
      <c r="S390" s="262"/>
      <c r="T390" s="263"/>
      <c r="AT390" s="264" t="s">
        <v>138</v>
      </c>
      <c r="AU390" s="264" t="s">
        <v>87</v>
      </c>
      <c r="AV390" s="13" t="s">
        <v>87</v>
      </c>
      <c r="AW390" s="13" t="s">
        <v>34</v>
      </c>
      <c r="AX390" s="13" t="s">
        <v>78</v>
      </c>
      <c r="AY390" s="264" t="s">
        <v>129</v>
      </c>
    </row>
    <row r="391" s="14" customFormat="1">
      <c r="B391" s="265"/>
      <c r="C391" s="266"/>
      <c r="D391" s="245" t="s">
        <v>138</v>
      </c>
      <c r="E391" s="267" t="s">
        <v>1</v>
      </c>
      <c r="F391" s="268" t="s">
        <v>141</v>
      </c>
      <c r="G391" s="266"/>
      <c r="H391" s="269">
        <v>2</v>
      </c>
      <c r="I391" s="270"/>
      <c r="J391" s="266"/>
      <c r="K391" s="266"/>
      <c r="L391" s="271"/>
      <c r="M391" s="272"/>
      <c r="N391" s="273"/>
      <c r="O391" s="273"/>
      <c r="P391" s="273"/>
      <c r="Q391" s="273"/>
      <c r="R391" s="273"/>
      <c r="S391" s="273"/>
      <c r="T391" s="274"/>
      <c r="AT391" s="275" t="s">
        <v>138</v>
      </c>
      <c r="AU391" s="275" t="s">
        <v>87</v>
      </c>
      <c r="AV391" s="14" t="s">
        <v>136</v>
      </c>
      <c r="AW391" s="14" t="s">
        <v>34</v>
      </c>
      <c r="AX391" s="14" t="s">
        <v>85</v>
      </c>
      <c r="AY391" s="275" t="s">
        <v>129</v>
      </c>
    </row>
    <row r="392" s="1" customFormat="1" ht="24" customHeight="1">
      <c r="B392" s="37"/>
      <c r="C392" s="230" t="s">
        <v>564</v>
      </c>
      <c r="D392" s="230" t="s">
        <v>131</v>
      </c>
      <c r="E392" s="231" t="s">
        <v>565</v>
      </c>
      <c r="F392" s="232" t="s">
        <v>566</v>
      </c>
      <c r="G392" s="233" t="s">
        <v>134</v>
      </c>
      <c r="H392" s="234">
        <v>1.5</v>
      </c>
      <c r="I392" s="235"/>
      <c r="J392" s="236">
        <f>ROUND(I392*H392,2)</f>
        <v>0</v>
      </c>
      <c r="K392" s="232" t="s">
        <v>135</v>
      </c>
      <c r="L392" s="42"/>
      <c r="M392" s="237" t="s">
        <v>1</v>
      </c>
      <c r="N392" s="238" t="s">
        <v>43</v>
      </c>
      <c r="O392" s="85"/>
      <c r="P392" s="239">
        <f>O392*H392</f>
        <v>0</v>
      </c>
      <c r="Q392" s="239">
        <v>0.00059999999999999995</v>
      </c>
      <c r="R392" s="239">
        <f>Q392*H392</f>
        <v>0.00089999999999999998</v>
      </c>
      <c r="S392" s="239">
        <v>0</v>
      </c>
      <c r="T392" s="240">
        <f>S392*H392</f>
        <v>0</v>
      </c>
      <c r="AR392" s="241" t="s">
        <v>136</v>
      </c>
      <c r="AT392" s="241" t="s">
        <v>131</v>
      </c>
      <c r="AU392" s="241" t="s">
        <v>87</v>
      </c>
      <c r="AY392" s="16" t="s">
        <v>129</v>
      </c>
      <c r="BE392" s="242">
        <f>IF(N392="základní",J392,0)</f>
        <v>0</v>
      </c>
      <c r="BF392" s="242">
        <f>IF(N392="snížená",J392,0)</f>
        <v>0</v>
      </c>
      <c r="BG392" s="242">
        <f>IF(N392="zákl. přenesená",J392,0)</f>
        <v>0</v>
      </c>
      <c r="BH392" s="242">
        <f>IF(N392="sníž. přenesená",J392,0)</f>
        <v>0</v>
      </c>
      <c r="BI392" s="242">
        <f>IF(N392="nulová",J392,0)</f>
        <v>0</v>
      </c>
      <c r="BJ392" s="16" t="s">
        <v>85</v>
      </c>
      <c r="BK392" s="242">
        <f>ROUND(I392*H392,2)</f>
        <v>0</v>
      </c>
      <c r="BL392" s="16" t="s">
        <v>136</v>
      </c>
      <c r="BM392" s="241" t="s">
        <v>567</v>
      </c>
    </row>
    <row r="393" s="12" customFormat="1">
      <c r="B393" s="243"/>
      <c r="C393" s="244"/>
      <c r="D393" s="245" t="s">
        <v>138</v>
      </c>
      <c r="E393" s="246" t="s">
        <v>1</v>
      </c>
      <c r="F393" s="247" t="s">
        <v>568</v>
      </c>
      <c r="G393" s="244"/>
      <c r="H393" s="246" t="s">
        <v>1</v>
      </c>
      <c r="I393" s="248"/>
      <c r="J393" s="244"/>
      <c r="K393" s="244"/>
      <c r="L393" s="249"/>
      <c r="M393" s="250"/>
      <c r="N393" s="251"/>
      <c r="O393" s="251"/>
      <c r="P393" s="251"/>
      <c r="Q393" s="251"/>
      <c r="R393" s="251"/>
      <c r="S393" s="251"/>
      <c r="T393" s="252"/>
      <c r="AT393" s="253" t="s">
        <v>138</v>
      </c>
      <c r="AU393" s="253" t="s">
        <v>87</v>
      </c>
      <c r="AV393" s="12" t="s">
        <v>85</v>
      </c>
      <c r="AW393" s="12" t="s">
        <v>34</v>
      </c>
      <c r="AX393" s="12" t="s">
        <v>78</v>
      </c>
      <c r="AY393" s="253" t="s">
        <v>129</v>
      </c>
    </row>
    <row r="394" s="13" customFormat="1">
      <c r="B394" s="254"/>
      <c r="C394" s="255"/>
      <c r="D394" s="245" t="s">
        <v>138</v>
      </c>
      <c r="E394" s="256" t="s">
        <v>1</v>
      </c>
      <c r="F394" s="257" t="s">
        <v>569</v>
      </c>
      <c r="G394" s="255"/>
      <c r="H394" s="258">
        <v>1.5</v>
      </c>
      <c r="I394" s="259"/>
      <c r="J394" s="255"/>
      <c r="K394" s="255"/>
      <c r="L394" s="260"/>
      <c r="M394" s="261"/>
      <c r="N394" s="262"/>
      <c r="O394" s="262"/>
      <c r="P394" s="262"/>
      <c r="Q394" s="262"/>
      <c r="R394" s="262"/>
      <c r="S394" s="262"/>
      <c r="T394" s="263"/>
      <c r="AT394" s="264" t="s">
        <v>138</v>
      </c>
      <c r="AU394" s="264" t="s">
        <v>87</v>
      </c>
      <c r="AV394" s="13" t="s">
        <v>87</v>
      </c>
      <c r="AW394" s="13" t="s">
        <v>34</v>
      </c>
      <c r="AX394" s="13" t="s">
        <v>78</v>
      </c>
      <c r="AY394" s="264" t="s">
        <v>129</v>
      </c>
    </row>
    <row r="395" s="14" customFormat="1">
      <c r="B395" s="265"/>
      <c r="C395" s="266"/>
      <c r="D395" s="245" t="s">
        <v>138</v>
      </c>
      <c r="E395" s="267" t="s">
        <v>1</v>
      </c>
      <c r="F395" s="268" t="s">
        <v>141</v>
      </c>
      <c r="G395" s="266"/>
      <c r="H395" s="269">
        <v>1.5</v>
      </c>
      <c r="I395" s="270"/>
      <c r="J395" s="266"/>
      <c r="K395" s="266"/>
      <c r="L395" s="271"/>
      <c r="M395" s="272"/>
      <c r="N395" s="273"/>
      <c r="O395" s="273"/>
      <c r="P395" s="273"/>
      <c r="Q395" s="273"/>
      <c r="R395" s="273"/>
      <c r="S395" s="273"/>
      <c r="T395" s="274"/>
      <c r="AT395" s="275" t="s">
        <v>138</v>
      </c>
      <c r="AU395" s="275" t="s">
        <v>87</v>
      </c>
      <c r="AV395" s="14" t="s">
        <v>136</v>
      </c>
      <c r="AW395" s="14" t="s">
        <v>34</v>
      </c>
      <c r="AX395" s="14" t="s">
        <v>85</v>
      </c>
      <c r="AY395" s="275" t="s">
        <v>129</v>
      </c>
    </row>
    <row r="396" s="1" customFormat="1" ht="16.5" customHeight="1">
      <c r="B396" s="37"/>
      <c r="C396" s="230" t="s">
        <v>570</v>
      </c>
      <c r="D396" s="230" t="s">
        <v>131</v>
      </c>
      <c r="E396" s="231" t="s">
        <v>571</v>
      </c>
      <c r="F396" s="232" t="s">
        <v>572</v>
      </c>
      <c r="G396" s="233" t="s">
        <v>134</v>
      </c>
      <c r="H396" s="234">
        <v>1.5</v>
      </c>
      <c r="I396" s="235"/>
      <c r="J396" s="236">
        <f>ROUND(I396*H396,2)</f>
        <v>0</v>
      </c>
      <c r="K396" s="232" t="s">
        <v>135</v>
      </c>
      <c r="L396" s="42"/>
      <c r="M396" s="237" t="s">
        <v>1</v>
      </c>
      <c r="N396" s="238" t="s">
        <v>43</v>
      </c>
      <c r="O396" s="85"/>
      <c r="P396" s="239">
        <f>O396*H396</f>
        <v>0</v>
      </c>
      <c r="Q396" s="239">
        <v>1.0000000000000001E-05</v>
      </c>
      <c r="R396" s="239">
        <f>Q396*H396</f>
        <v>1.5000000000000002E-05</v>
      </c>
      <c r="S396" s="239">
        <v>0</v>
      </c>
      <c r="T396" s="240">
        <f>S396*H396</f>
        <v>0</v>
      </c>
      <c r="AR396" s="241" t="s">
        <v>136</v>
      </c>
      <c r="AT396" s="241" t="s">
        <v>131</v>
      </c>
      <c r="AU396" s="241" t="s">
        <v>87</v>
      </c>
      <c r="AY396" s="16" t="s">
        <v>129</v>
      </c>
      <c r="BE396" s="242">
        <f>IF(N396="základní",J396,0)</f>
        <v>0</v>
      </c>
      <c r="BF396" s="242">
        <f>IF(N396="snížená",J396,0)</f>
        <v>0</v>
      </c>
      <c r="BG396" s="242">
        <f>IF(N396="zákl. přenesená",J396,0)</f>
        <v>0</v>
      </c>
      <c r="BH396" s="242">
        <f>IF(N396="sníž. přenesená",J396,0)</f>
        <v>0</v>
      </c>
      <c r="BI396" s="242">
        <f>IF(N396="nulová",J396,0)</f>
        <v>0</v>
      </c>
      <c r="BJ396" s="16" t="s">
        <v>85</v>
      </c>
      <c r="BK396" s="242">
        <f>ROUND(I396*H396,2)</f>
        <v>0</v>
      </c>
      <c r="BL396" s="16" t="s">
        <v>136</v>
      </c>
      <c r="BM396" s="241" t="s">
        <v>573</v>
      </c>
    </row>
    <row r="397" s="12" customFormat="1">
      <c r="B397" s="243"/>
      <c r="C397" s="244"/>
      <c r="D397" s="245" t="s">
        <v>138</v>
      </c>
      <c r="E397" s="246" t="s">
        <v>1</v>
      </c>
      <c r="F397" s="247" t="s">
        <v>574</v>
      </c>
      <c r="G397" s="244"/>
      <c r="H397" s="246" t="s">
        <v>1</v>
      </c>
      <c r="I397" s="248"/>
      <c r="J397" s="244"/>
      <c r="K397" s="244"/>
      <c r="L397" s="249"/>
      <c r="M397" s="250"/>
      <c r="N397" s="251"/>
      <c r="O397" s="251"/>
      <c r="P397" s="251"/>
      <c r="Q397" s="251"/>
      <c r="R397" s="251"/>
      <c r="S397" s="251"/>
      <c r="T397" s="252"/>
      <c r="AT397" s="253" t="s">
        <v>138</v>
      </c>
      <c r="AU397" s="253" t="s">
        <v>87</v>
      </c>
      <c r="AV397" s="12" t="s">
        <v>85</v>
      </c>
      <c r="AW397" s="12" t="s">
        <v>34</v>
      </c>
      <c r="AX397" s="12" t="s">
        <v>78</v>
      </c>
      <c r="AY397" s="253" t="s">
        <v>129</v>
      </c>
    </row>
    <row r="398" s="13" customFormat="1">
      <c r="B398" s="254"/>
      <c r="C398" s="255"/>
      <c r="D398" s="245" t="s">
        <v>138</v>
      </c>
      <c r="E398" s="256" t="s">
        <v>1</v>
      </c>
      <c r="F398" s="257" t="s">
        <v>569</v>
      </c>
      <c r="G398" s="255"/>
      <c r="H398" s="258">
        <v>1.5</v>
      </c>
      <c r="I398" s="259"/>
      <c r="J398" s="255"/>
      <c r="K398" s="255"/>
      <c r="L398" s="260"/>
      <c r="M398" s="261"/>
      <c r="N398" s="262"/>
      <c r="O398" s="262"/>
      <c r="P398" s="262"/>
      <c r="Q398" s="262"/>
      <c r="R398" s="262"/>
      <c r="S398" s="262"/>
      <c r="T398" s="263"/>
      <c r="AT398" s="264" t="s">
        <v>138</v>
      </c>
      <c r="AU398" s="264" t="s">
        <v>87</v>
      </c>
      <c r="AV398" s="13" t="s">
        <v>87</v>
      </c>
      <c r="AW398" s="13" t="s">
        <v>34</v>
      </c>
      <c r="AX398" s="13" t="s">
        <v>78</v>
      </c>
      <c r="AY398" s="264" t="s">
        <v>129</v>
      </c>
    </row>
    <row r="399" s="14" customFormat="1">
      <c r="B399" s="265"/>
      <c r="C399" s="266"/>
      <c r="D399" s="245" t="s">
        <v>138</v>
      </c>
      <c r="E399" s="267" t="s">
        <v>1</v>
      </c>
      <c r="F399" s="268" t="s">
        <v>141</v>
      </c>
      <c r="G399" s="266"/>
      <c r="H399" s="269">
        <v>1.5</v>
      </c>
      <c r="I399" s="270"/>
      <c r="J399" s="266"/>
      <c r="K399" s="266"/>
      <c r="L399" s="271"/>
      <c r="M399" s="272"/>
      <c r="N399" s="273"/>
      <c r="O399" s="273"/>
      <c r="P399" s="273"/>
      <c r="Q399" s="273"/>
      <c r="R399" s="273"/>
      <c r="S399" s="273"/>
      <c r="T399" s="274"/>
      <c r="AT399" s="275" t="s">
        <v>138</v>
      </c>
      <c r="AU399" s="275" t="s">
        <v>87</v>
      </c>
      <c r="AV399" s="14" t="s">
        <v>136</v>
      </c>
      <c r="AW399" s="14" t="s">
        <v>34</v>
      </c>
      <c r="AX399" s="14" t="s">
        <v>85</v>
      </c>
      <c r="AY399" s="275" t="s">
        <v>129</v>
      </c>
    </row>
    <row r="400" s="1" customFormat="1" ht="24" customHeight="1">
      <c r="B400" s="37"/>
      <c r="C400" s="230" t="s">
        <v>575</v>
      </c>
      <c r="D400" s="230" t="s">
        <v>131</v>
      </c>
      <c r="E400" s="231" t="s">
        <v>576</v>
      </c>
      <c r="F400" s="232" t="s">
        <v>577</v>
      </c>
      <c r="G400" s="233" t="s">
        <v>183</v>
      </c>
      <c r="H400" s="234">
        <v>350</v>
      </c>
      <c r="I400" s="235"/>
      <c r="J400" s="236">
        <f>ROUND(I400*H400,2)</f>
        <v>0</v>
      </c>
      <c r="K400" s="232" t="s">
        <v>135</v>
      </c>
      <c r="L400" s="42"/>
      <c r="M400" s="237" t="s">
        <v>1</v>
      </c>
      <c r="N400" s="238" t="s">
        <v>43</v>
      </c>
      <c r="O400" s="85"/>
      <c r="P400" s="239">
        <f>O400*H400</f>
        <v>0</v>
      </c>
      <c r="Q400" s="239">
        <v>0.1295</v>
      </c>
      <c r="R400" s="239">
        <f>Q400*H400</f>
        <v>45.325000000000003</v>
      </c>
      <c r="S400" s="239">
        <v>0</v>
      </c>
      <c r="T400" s="240">
        <f>S400*H400</f>
        <v>0</v>
      </c>
      <c r="AR400" s="241" t="s">
        <v>136</v>
      </c>
      <c r="AT400" s="241" t="s">
        <v>131</v>
      </c>
      <c r="AU400" s="241" t="s">
        <v>87</v>
      </c>
      <c r="AY400" s="16" t="s">
        <v>129</v>
      </c>
      <c r="BE400" s="242">
        <f>IF(N400="základní",J400,0)</f>
        <v>0</v>
      </c>
      <c r="BF400" s="242">
        <f>IF(N400="snížená",J400,0)</f>
        <v>0</v>
      </c>
      <c r="BG400" s="242">
        <f>IF(N400="zákl. přenesená",J400,0)</f>
        <v>0</v>
      </c>
      <c r="BH400" s="242">
        <f>IF(N400="sníž. přenesená",J400,0)</f>
        <v>0</v>
      </c>
      <c r="BI400" s="242">
        <f>IF(N400="nulová",J400,0)</f>
        <v>0</v>
      </c>
      <c r="BJ400" s="16" t="s">
        <v>85</v>
      </c>
      <c r="BK400" s="242">
        <f>ROUND(I400*H400,2)</f>
        <v>0</v>
      </c>
      <c r="BL400" s="16" t="s">
        <v>136</v>
      </c>
      <c r="BM400" s="241" t="s">
        <v>578</v>
      </c>
    </row>
    <row r="401" s="12" customFormat="1">
      <c r="B401" s="243"/>
      <c r="C401" s="244"/>
      <c r="D401" s="245" t="s">
        <v>138</v>
      </c>
      <c r="E401" s="246" t="s">
        <v>1</v>
      </c>
      <c r="F401" s="247" t="s">
        <v>579</v>
      </c>
      <c r="G401" s="244"/>
      <c r="H401" s="246" t="s">
        <v>1</v>
      </c>
      <c r="I401" s="248"/>
      <c r="J401" s="244"/>
      <c r="K401" s="244"/>
      <c r="L401" s="249"/>
      <c r="M401" s="250"/>
      <c r="N401" s="251"/>
      <c r="O401" s="251"/>
      <c r="P401" s="251"/>
      <c r="Q401" s="251"/>
      <c r="R401" s="251"/>
      <c r="S401" s="251"/>
      <c r="T401" s="252"/>
      <c r="AT401" s="253" t="s">
        <v>138</v>
      </c>
      <c r="AU401" s="253" t="s">
        <v>87</v>
      </c>
      <c r="AV401" s="12" t="s">
        <v>85</v>
      </c>
      <c r="AW401" s="12" t="s">
        <v>34</v>
      </c>
      <c r="AX401" s="12" t="s">
        <v>78</v>
      </c>
      <c r="AY401" s="253" t="s">
        <v>129</v>
      </c>
    </row>
    <row r="402" s="13" customFormat="1">
      <c r="B402" s="254"/>
      <c r="C402" s="255"/>
      <c r="D402" s="245" t="s">
        <v>138</v>
      </c>
      <c r="E402" s="256" t="s">
        <v>1</v>
      </c>
      <c r="F402" s="257" t="s">
        <v>580</v>
      </c>
      <c r="G402" s="255"/>
      <c r="H402" s="258">
        <v>350</v>
      </c>
      <c r="I402" s="259"/>
      <c r="J402" s="255"/>
      <c r="K402" s="255"/>
      <c r="L402" s="260"/>
      <c r="M402" s="261"/>
      <c r="N402" s="262"/>
      <c r="O402" s="262"/>
      <c r="P402" s="262"/>
      <c r="Q402" s="262"/>
      <c r="R402" s="262"/>
      <c r="S402" s="262"/>
      <c r="T402" s="263"/>
      <c r="AT402" s="264" t="s">
        <v>138</v>
      </c>
      <c r="AU402" s="264" t="s">
        <v>87</v>
      </c>
      <c r="AV402" s="13" t="s">
        <v>87</v>
      </c>
      <c r="AW402" s="13" t="s">
        <v>34</v>
      </c>
      <c r="AX402" s="13" t="s">
        <v>78</v>
      </c>
      <c r="AY402" s="264" t="s">
        <v>129</v>
      </c>
    </row>
    <row r="403" s="14" customFormat="1">
      <c r="B403" s="265"/>
      <c r="C403" s="266"/>
      <c r="D403" s="245" t="s">
        <v>138</v>
      </c>
      <c r="E403" s="267" t="s">
        <v>1</v>
      </c>
      <c r="F403" s="268" t="s">
        <v>141</v>
      </c>
      <c r="G403" s="266"/>
      <c r="H403" s="269">
        <v>350</v>
      </c>
      <c r="I403" s="270"/>
      <c r="J403" s="266"/>
      <c r="K403" s="266"/>
      <c r="L403" s="271"/>
      <c r="M403" s="272"/>
      <c r="N403" s="273"/>
      <c r="O403" s="273"/>
      <c r="P403" s="273"/>
      <c r="Q403" s="273"/>
      <c r="R403" s="273"/>
      <c r="S403" s="273"/>
      <c r="T403" s="274"/>
      <c r="AT403" s="275" t="s">
        <v>138</v>
      </c>
      <c r="AU403" s="275" t="s">
        <v>87</v>
      </c>
      <c r="AV403" s="14" t="s">
        <v>136</v>
      </c>
      <c r="AW403" s="14" t="s">
        <v>34</v>
      </c>
      <c r="AX403" s="14" t="s">
        <v>85</v>
      </c>
      <c r="AY403" s="275" t="s">
        <v>129</v>
      </c>
    </row>
    <row r="404" s="1" customFormat="1" ht="16.5" customHeight="1">
      <c r="B404" s="37"/>
      <c r="C404" s="281" t="s">
        <v>581</v>
      </c>
      <c r="D404" s="281" t="s">
        <v>361</v>
      </c>
      <c r="E404" s="282" t="s">
        <v>582</v>
      </c>
      <c r="F404" s="283" t="s">
        <v>583</v>
      </c>
      <c r="G404" s="284" t="s">
        <v>183</v>
      </c>
      <c r="H404" s="285">
        <v>353.5</v>
      </c>
      <c r="I404" s="286"/>
      <c r="J404" s="287">
        <f>ROUND(I404*H404,2)</f>
        <v>0</v>
      </c>
      <c r="K404" s="283" t="s">
        <v>135</v>
      </c>
      <c r="L404" s="288"/>
      <c r="M404" s="289" t="s">
        <v>1</v>
      </c>
      <c r="N404" s="290" t="s">
        <v>43</v>
      </c>
      <c r="O404" s="85"/>
      <c r="P404" s="239">
        <f>O404*H404</f>
        <v>0</v>
      </c>
      <c r="Q404" s="239">
        <v>0.085000000000000006</v>
      </c>
      <c r="R404" s="239">
        <f>Q404*H404</f>
        <v>30.047500000000003</v>
      </c>
      <c r="S404" s="239">
        <v>0</v>
      </c>
      <c r="T404" s="240">
        <f>S404*H404</f>
        <v>0</v>
      </c>
      <c r="AR404" s="241" t="s">
        <v>166</v>
      </c>
      <c r="AT404" s="241" t="s">
        <v>361</v>
      </c>
      <c r="AU404" s="241" t="s">
        <v>87</v>
      </c>
      <c r="AY404" s="16" t="s">
        <v>129</v>
      </c>
      <c r="BE404" s="242">
        <f>IF(N404="základní",J404,0)</f>
        <v>0</v>
      </c>
      <c r="BF404" s="242">
        <f>IF(N404="snížená",J404,0)</f>
        <v>0</v>
      </c>
      <c r="BG404" s="242">
        <f>IF(N404="zákl. přenesená",J404,0)</f>
        <v>0</v>
      </c>
      <c r="BH404" s="242">
        <f>IF(N404="sníž. přenesená",J404,0)</f>
        <v>0</v>
      </c>
      <c r="BI404" s="242">
        <f>IF(N404="nulová",J404,0)</f>
        <v>0</v>
      </c>
      <c r="BJ404" s="16" t="s">
        <v>85</v>
      </c>
      <c r="BK404" s="242">
        <f>ROUND(I404*H404,2)</f>
        <v>0</v>
      </c>
      <c r="BL404" s="16" t="s">
        <v>136</v>
      </c>
      <c r="BM404" s="241" t="s">
        <v>584</v>
      </c>
    </row>
    <row r="405" s="12" customFormat="1">
      <c r="B405" s="243"/>
      <c r="C405" s="244"/>
      <c r="D405" s="245" t="s">
        <v>138</v>
      </c>
      <c r="E405" s="246" t="s">
        <v>1</v>
      </c>
      <c r="F405" s="247" t="s">
        <v>585</v>
      </c>
      <c r="G405" s="244"/>
      <c r="H405" s="246" t="s">
        <v>1</v>
      </c>
      <c r="I405" s="248"/>
      <c r="J405" s="244"/>
      <c r="K405" s="244"/>
      <c r="L405" s="249"/>
      <c r="M405" s="250"/>
      <c r="N405" s="251"/>
      <c r="O405" s="251"/>
      <c r="P405" s="251"/>
      <c r="Q405" s="251"/>
      <c r="R405" s="251"/>
      <c r="S405" s="251"/>
      <c r="T405" s="252"/>
      <c r="AT405" s="253" t="s">
        <v>138</v>
      </c>
      <c r="AU405" s="253" t="s">
        <v>87</v>
      </c>
      <c r="AV405" s="12" t="s">
        <v>85</v>
      </c>
      <c r="AW405" s="12" t="s">
        <v>34</v>
      </c>
      <c r="AX405" s="12" t="s">
        <v>78</v>
      </c>
      <c r="AY405" s="253" t="s">
        <v>129</v>
      </c>
    </row>
    <row r="406" s="13" customFormat="1">
      <c r="B406" s="254"/>
      <c r="C406" s="255"/>
      <c r="D406" s="245" t="s">
        <v>138</v>
      </c>
      <c r="E406" s="256" t="s">
        <v>1</v>
      </c>
      <c r="F406" s="257" t="s">
        <v>586</v>
      </c>
      <c r="G406" s="255"/>
      <c r="H406" s="258">
        <v>353.5</v>
      </c>
      <c r="I406" s="259"/>
      <c r="J406" s="255"/>
      <c r="K406" s="255"/>
      <c r="L406" s="260"/>
      <c r="M406" s="261"/>
      <c r="N406" s="262"/>
      <c r="O406" s="262"/>
      <c r="P406" s="262"/>
      <c r="Q406" s="262"/>
      <c r="R406" s="262"/>
      <c r="S406" s="262"/>
      <c r="T406" s="263"/>
      <c r="AT406" s="264" t="s">
        <v>138</v>
      </c>
      <c r="AU406" s="264" t="s">
        <v>87</v>
      </c>
      <c r="AV406" s="13" t="s">
        <v>87</v>
      </c>
      <c r="AW406" s="13" t="s">
        <v>34</v>
      </c>
      <c r="AX406" s="13" t="s">
        <v>78</v>
      </c>
      <c r="AY406" s="264" t="s">
        <v>129</v>
      </c>
    </row>
    <row r="407" s="14" customFormat="1">
      <c r="B407" s="265"/>
      <c r="C407" s="266"/>
      <c r="D407" s="245" t="s">
        <v>138</v>
      </c>
      <c r="E407" s="267" t="s">
        <v>1</v>
      </c>
      <c r="F407" s="268" t="s">
        <v>141</v>
      </c>
      <c r="G407" s="266"/>
      <c r="H407" s="269">
        <v>353.5</v>
      </c>
      <c r="I407" s="270"/>
      <c r="J407" s="266"/>
      <c r="K407" s="266"/>
      <c r="L407" s="271"/>
      <c r="M407" s="272"/>
      <c r="N407" s="273"/>
      <c r="O407" s="273"/>
      <c r="P407" s="273"/>
      <c r="Q407" s="273"/>
      <c r="R407" s="273"/>
      <c r="S407" s="273"/>
      <c r="T407" s="274"/>
      <c r="AT407" s="275" t="s">
        <v>138</v>
      </c>
      <c r="AU407" s="275" t="s">
        <v>87</v>
      </c>
      <c r="AV407" s="14" t="s">
        <v>136</v>
      </c>
      <c r="AW407" s="14" t="s">
        <v>34</v>
      </c>
      <c r="AX407" s="14" t="s">
        <v>85</v>
      </c>
      <c r="AY407" s="275" t="s">
        <v>129</v>
      </c>
    </row>
    <row r="408" s="1" customFormat="1" ht="24" customHeight="1">
      <c r="B408" s="37"/>
      <c r="C408" s="230" t="s">
        <v>587</v>
      </c>
      <c r="D408" s="230" t="s">
        <v>131</v>
      </c>
      <c r="E408" s="231" t="s">
        <v>588</v>
      </c>
      <c r="F408" s="232" t="s">
        <v>589</v>
      </c>
      <c r="G408" s="233" t="s">
        <v>183</v>
      </c>
      <c r="H408" s="234">
        <v>80</v>
      </c>
      <c r="I408" s="235"/>
      <c r="J408" s="236">
        <f>ROUND(I408*H408,2)</f>
        <v>0</v>
      </c>
      <c r="K408" s="232" t="s">
        <v>135</v>
      </c>
      <c r="L408" s="42"/>
      <c r="M408" s="237" t="s">
        <v>1</v>
      </c>
      <c r="N408" s="238" t="s">
        <v>43</v>
      </c>
      <c r="O408" s="85"/>
      <c r="P408" s="239">
        <f>O408*H408</f>
        <v>0</v>
      </c>
      <c r="Q408" s="239">
        <v>0.10095</v>
      </c>
      <c r="R408" s="239">
        <f>Q408*H408</f>
        <v>8.0760000000000005</v>
      </c>
      <c r="S408" s="239">
        <v>0</v>
      </c>
      <c r="T408" s="240">
        <f>S408*H408</f>
        <v>0</v>
      </c>
      <c r="AR408" s="241" t="s">
        <v>136</v>
      </c>
      <c r="AT408" s="241" t="s">
        <v>131</v>
      </c>
      <c r="AU408" s="241" t="s">
        <v>87</v>
      </c>
      <c r="AY408" s="16" t="s">
        <v>129</v>
      </c>
      <c r="BE408" s="242">
        <f>IF(N408="základní",J408,0)</f>
        <v>0</v>
      </c>
      <c r="BF408" s="242">
        <f>IF(N408="snížená",J408,0)</f>
        <v>0</v>
      </c>
      <c r="BG408" s="242">
        <f>IF(N408="zákl. přenesená",J408,0)</f>
        <v>0</v>
      </c>
      <c r="BH408" s="242">
        <f>IF(N408="sníž. přenesená",J408,0)</f>
        <v>0</v>
      </c>
      <c r="BI408" s="242">
        <f>IF(N408="nulová",J408,0)</f>
        <v>0</v>
      </c>
      <c r="BJ408" s="16" t="s">
        <v>85</v>
      </c>
      <c r="BK408" s="242">
        <f>ROUND(I408*H408,2)</f>
        <v>0</v>
      </c>
      <c r="BL408" s="16" t="s">
        <v>136</v>
      </c>
      <c r="BM408" s="241" t="s">
        <v>590</v>
      </c>
    </row>
    <row r="409" s="12" customFormat="1">
      <c r="B409" s="243"/>
      <c r="C409" s="244"/>
      <c r="D409" s="245" t="s">
        <v>138</v>
      </c>
      <c r="E409" s="246" t="s">
        <v>1</v>
      </c>
      <c r="F409" s="247" t="s">
        <v>591</v>
      </c>
      <c r="G409" s="244"/>
      <c r="H409" s="246" t="s">
        <v>1</v>
      </c>
      <c r="I409" s="248"/>
      <c r="J409" s="244"/>
      <c r="K409" s="244"/>
      <c r="L409" s="249"/>
      <c r="M409" s="250"/>
      <c r="N409" s="251"/>
      <c r="O409" s="251"/>
      <c r="P409" s="251"/>
      <c r="Q409" s="251"/>
      <c r="R409" s="251"/>
      <c r="S409" s="251"/>
      <c r="T409" s="252"/>
      <c r="AT409" s="253" t="s">
        <v>138</v>
      </c>
      <c r="AU409" s="253" t="s">
        <v>87</v>
      </c>
      <c r="AV409" s="12" t="s">
        <v>85</v>
      </c>
      <c r="AW409" s="12" t="s">
        <v>34</v>
      </c>
      <c r="AX409" s="12" t="s">
        <v>78</v>
      </c>
      <c r="AY409" s="253" t="s">
        <v>129</v>
      </c>
    </row>
    <row r="410" s="13" customFormat="1">
      <c r="B410" s="254"/>
      <c r="C410" s="255"/>
      <c r="D410" s="245" t="s">
        <v>138</v>
      </c>
      <c r="E410" s="256" t="s">
        <v>1</v>
      </c>
      <c r="F410" s="257" t="s">
        <v>592</v>
      </c>
      <c r="G410" s="255"/>
      <c r="H410" s="258">
        <v>80</v>
      </c>
      <c r="I410" s="259"/>
      <c r="J410" s="255"/>
      <c r="K410" s="255"/>
      <c r="L410" s="260"/>
      <c r="M410" s="261"/>
      <c r="N410" s="262"/>
      <c r="O410" s="262"/>
      <c r="P410" s="262"/>
      <c r="Q410" s="262"/>
      <c r="R410" s="262"/>
      <c r="S410" s="262"/>
      <c r="T410" s="263"/>
      <c r="AT410" s="264" t="s">
        <v>138</v>
      </c>
      <c r="AU410" s="264" t="s">
        <v>87</v>
      </c>
      <c r="AV410" s="13" t="s">
        <v>87</v>
      </c>
      <c r="AW410" s="13" t="s">
        <v>34</v>
      </c>
      <c r="AX410" s="13" t="s">
        <v>78</v>
      </c>
      <c r="AY410" s="264" t="s">
        <v>129</v>
      </c>
    </row>
    <row r="411" s="14" customFormat="1">
      <c r="B411" s="265"/>
      <c r="C411" s="266"/>
      <c r="D411" s="245" t="s">
        <v>138</v>
      </c>
      <c r="E411" s="267" t="s">
        <v>1</v>
      </c>
      <c r="F411" s="268" t="s">
        <v>141</v>
      </c>
      <c r="G411" s="266"/>
      <c r="H411" s="269">
        <v>80</v>
      </c>
      <c r="I411" s="270"/>
      <c r="J411" s="266"/>
      <c r="K411" s="266"/>
      <c r="L411" s="271"/>
      <c r="M411" s="272"/>
      <c r="N411" s="273"/>
      <c r="O411" s="273"/>
      <c r="P411" s="273"/>
      <c r="Q411" s="273"/>
      <c r="R411" s="273"/>
      <c r="S411" s="273"/>
      <c r="T411" s="274"/>
      <c r="AT411" s="275" t="s">
        <v>138</v>
      </c>
      <c r="AU411" s="275" t="s">
        <v>87</v>
      </c>
      <c r="AV411" s="14" t="s">
        <v>136</v>
      </c>
      <c r="AW411" s="14" t="s">
        <v>34</v>
      </c>
      <c r="AX411" s="14" t="s">
        <v>85</v>
      </c>
      <c r="AY411" s="275" t="s">
        <v>129</v>
      </c>
    </row>
    <row r="412" s="1" customFormat="1" ht="16.5" customHeight="1">
      <c r="B412" s="37"/>
      <c r="C412" s="281" t="s">
        <v>593</v>
      </c>
      <c r="D412" s="281" t="s">
        <v>361</v>
      </c>
      <c r="E412" s="282" t="s">
        <v>594</v>
      </c>
      <c r="F412" s="283" t="s">
        <v>595</v>
      </c>
      <c r="G412" s="284" t="s">
        <v>183</v>
      </c>
      <c r="H412" s="285">
        <v>80.799999999999997</v>
      </c>
      <c r="I412" s="286"/>
      <c r="J412" s="287">
        <f>ROUND(I412*H412,2)</f>
        <v>0</v>
      </c>
      <c r="K412" s="283" t="s">
        <v>135</v>
      </c>
      <c r="L412" s="288"/>
      <c r="M412" s="289" t="s">
        <v>1</v>
      </c>
      <c r="N412" s="290" t="s">
        <v>43</v>
      </c>
      <c r="O412" s="85"/>
      <c r="P412" s="239">
        <f>O412*H412</f>
        <v>0</v>
      </c>
      <c r="Q412" s="239">
        <v>0.045999999999999999</v>
      </c>
      <c r="R412" s="239">
        <f>Q412*H412</f>
        <v>3.7167999999999997</v>
      </c>
      <c r="S412" s="239">
        <v>0</v>
      </c>
      <c r="T412" s="240">
        <f>S412*H412</f>
        <v>0</v>
      </c>
      <c r="AR412" s="241" t="s">
        <v>166</v>
      </c>
      <c r="AT412" s="241" t="s">
        <v>361</v>
      </c>
      <c r="AU412" s="241" t="s">
        <v>87</v>
      </c>
      <c r="AY412" s="16" t="s">
        <v>129</v>
      </c>
      <c r="BE412" s="242">
        <f>IF(N412="základní",J412,0)</f>
        <v>0</v>
      </c>
      <c r="BF412" s="242">
        <f>IF(N412="snížená",J412,0)</f>
        <v>0</v>
      </c>
      <c r="BG412" s="242">
        <f>IF(N412="zákl. přenesená",J412,0)</f>
        <v>0</v>
      </c>
      <c r="BH412" s="242">
        <f>IF(N412="sníž. přenesená",J412,0)</f>
        <v>0</v>
      </c>
      <c r="BI412" s="242">
        <f>IF(N412="nulová",J412,0)</f>
        <v>0</v>
      </c>
      <c r="BJ412" s="16" t="s">
        <v>85</v>
      </c>
      <c r="BK412" s="242">
        <f>ROUND(I412*H412,2)</f>
        <v>0</v>
      </c>
      <c r="BL412" s="16" t="s">
        <v>136</v>
      </c>
      <c r="BM412" s="241" t="s">
        <v>596</v>
      </c>
    </row>
    <row r="413" s="12" customFormat="1">
      <c r="B413" s="243"/>
      <c r="C413" s="244"/>
      <c r="D413" s="245" t="s">
        <v>138</v>
      </c>
      <c r="E413" s="246" t="s">
        <v>1</v>
      </c>
      <c r="F413" s="247" t="s">
        <v>597</v>
      </c>
      <c r="G413" s="244"/>
      <c r="H413" s="246" t="s">
        <v>1</v>
      </c>
      <c r="I413" s="248"/>
      <c r="J413" s="244"/>
      <c r="K413" s="244"/>
      <c r="L413" s="249"/>
      <c r="M413" s="250"/>
      <c r="N413" s="251"/>
      <c r="O413" s="251"/>
      <c r="P413" s="251"/>
      <c r="Q413" s="251"/>
      <c r="R413" s="251"/>
      <c r="S413" s="251"/>
      <c r="T413" s="252"/>
      <c r="AT413" s="253" t="s">
        <v>138</v>
      </c>
      <c r="AU413" s="253" t="s">
        <v>87</v>
      </c>
      <c r="AV413" s="12" t="s">
        <v>85</v>
      </c>
      <c r="AW413" s="12" t="s">
        <v>34</v>
      </c>
      <c r="AX413" s="12" t="s">
        <v>78</v>
      </c>
      <c r="AY413" s="253" t="s">
        <v>129</v>
      </c>
    </row>
    <row r="414" s="13" customFormat="1">
      <c r="B414" s="254"/>
      <c r="C414" s="255"/>
      <c r="D414" s="245" t="s">
        <v>138</v>
      </c>
      <c r="E414" s="256" t="s">
        <v>1</v>
      </c>
      <c r="F414" s="257" t="s">
        <v>598</v>
      </c>
      <c r="G414" s="255"/>
      <c r="H414" s="258">
        <v>80.799999999999997</v>
      </c>
      <c r="I414" s="259"/>
      <c r="J414" s="255"/>
      <c r="K414" s="255"/>
      <c r="L414" s="260"/>
      <c r="M414" s="261"/>
      <c r="N414" s="262"/>
      <c r="O414" s="262"/>
      <c r="P414" s="262"/>
      <c r="Q414" s="262"/>
      <c r="R414" s="262"/>
      <c r="S414" s="262"/>
      <c r="T414" s="263"/>
      <c r="AT414" s="264" t="s">
        <v>138</v>
      </c>
      <c r="AU414" s="264" t="s">
        <v>87</v>
      </c>
      <c r="AV414" s="13" t="s">
        <v>87</v>
      </c>
      <c r="AW414" s="13" t="s">
        <v>34</v>
      </c>
      <c r="AX414" s="13" t="s">
        <v>78</v>
      </c>
      <c r="AY414" s="264" t="s">
        <v>129</v>
      </c>
    </row>
    <row r="415" s="14" customFormat="1">
      <c r="B415" s="265"/>
      <c r="C415" s="266"/>
      <c r="D415" s="245" t="s">
        <v>138</v>
      </c>
      <c r="E415" s="267" t="s">
        <v>1</v>
      </c>
      <c r="F415" s="268" t="s">
        <v>141</v>
      </c>
      <c r="G415" s="266"/>
      <c r="H415" s="269">
        <v>80.799999999999997</v>
      </c>
      <c r="I415" s="270"/>
      <c r="J415" s="266"/>
      <c r="K415" s="266"/>
      <c r="L415" s="271"/>
      <c r="M415" s="272"/>
      <c r="N415" s="273"/>
      <c r="O415" s="273"/>
      <c r="P415" s="273"/>
      <c r="Q415" s="273"/>
      <c r="R415" s="273"/>
      <c r="S415" s="273"/>
      <c r="T415" s="274"/>
      <c r="AT415" s="275" t="s">
        <v>138</v>
      </c>
      <c r="AU415" s="275" t="s">
        <v>87</v>
      </c>
      <c r="AV415" s="14" t="s">
        <v>136</v>
      </c>
      <c r="AW415" s="14" t="s">
        <v>34</v>
      </c>
      <c r="AX415" s="14" t="s">
        <v>85</v>
      </c>
      <c r="AY415" s="275" t="s">
        <v>129</v>
      </c>
    </row>
    <row r="416" s="1" customFormat="1" ht="24" customHeight="1">
      <c r="B416" s="37"/>
      <c r="C416" s="230" t="s">
        <v>599</v>
      </c>
      <c r="D416" s="230" t="s">
        <v>131</v>
      </c>
      <c r="E416" s="231" t="s">
        <v>588</v>
      </c>
      <c r="F416" s="232" t="s">
        <v>589</v>
      </c>
      <c r="G416" s="233" t="s">
        <v>183</v>
      </c>
      <c r="H416" s="234">
        <v>29</v>
      </c>
      <c r="I416" s="235"/>
      <c r="J416" s="236">
        <f>ROUND(I416*H416,2)</f>
        <v>0</v>
      </c>
      <c r="K416" s="232" t="s">
        <v>135</v>
      </c>
      <c r="L416" s="42"/>
      <c r="M416" s="237" t="s">
        <v>1</v>
      </c>
      <c r="N416" s="238" t="s">
        <v>43</v>
      </c>
      <c r="O416" s="85"/>
      <c r="P416" s="239">
        <f>O416*H416</f>
        <v>0</v>
      </c>
      <c r="Q416" s="239">
        <v>0.10095</v>
      </c>
      <c r="R416" s="239">
        <f>Q416*H416</f>
        <v>2.9275500000000001</v>
      </c>
      <c r="S416" s="239">
        <v>0</v>
      </c>
      <c r="T416" s="240">
        <f>S416*H416</f>
        <v>0</v>
      </c>
      <c r="AR416" s="241" t="s">
        <v>136</v>
      </c>
      <c r="AT416" s="241" t="s">
        <v>131</v>
      </c>
      <c r="AU416" s="241" t="s">
        <v>87</v>
      </c>
      <c r="AY416" s="16" t="s">
        <v>129</v>
      </c>
      <c r="BE416" s="242">
        <f>IF(N416="základní",J416,0)</f>
        <v>0</v>
      </c>
      <c r="BF416" s="242">
        <f>IF(N416="snížená",J416,0)</f>
        <v>0</v>
      </c>
      <c r="BG416" s="242">
        <f>IF(N416="zákl. přenesená",J416,0)</f>
        <v>0</v>
      </c>
      <c r="BH416" s="242">
        <f>IF(N416="sníž. přenesená",J416,0)</f>
        <v>0</v>
      </c>
      <c r="BI416" s="242">
        <f>IF(N416="nulová",J416,0)</f>
        <v>0</v>
      </c>
      <c r="BJ416" s="16" t="s">
        <v>85</v>
      </c>
      <c r="BK416" s="242">
        <f>ROUND(I416*H416,2)</f>
        <v>0</v>
      </c>
      <c r="BL416" s="16" t="s">
        <v>136</v>
      </c>
      <c r="BM416" s="241" t="s">
        <v>600</v>
      </c>
    </row>
    <row r="417" s="12" customFormat="1">
      <c r="B417" s="243"/>
      <c r="C417" s="244"/>
      <c r="D417" s="245" t="s">
        <v>138</v>
      </c>
      <c r="E417" s="246" t="s">
        <v>1</v>
      </c>
      <c r="F417" s="247" t="s">
        <v>601</v>
      </c>
      <c r="G417" s="244"/>
      <c r="H417" s="246" t="s">
        <v>1</v>
      </c>
      <c r="I417" s="248"/>
      <c r="J417" s="244"/>
      <c r="K417" s="244"/>
      <c r="L417" s="249"/>
      <c r="M417" s="250"/>
      <c r="N417" s="251"/>
      <c r="O417" s="251"/>
      <c r="P417" s="251"/>
      <c r="Q417" s="251"/>
      <c r="R417" s="251"/>
      <c r="S417" s="251"/>
      <c r="T417" s="252"/>
      <c r="AT417" s="253" t="s">
        <v>138</v>
      </c>
      <c r="AU417" s="253" t="s">
        <v>87</v>
      </c>
      <c r="AV417" s="12" t="s">
        <v>85</v>
      </c>
      <c r="AW417" s="12" t="s">
        <v>34</v>
      </c>
      <c r="AX417" s="12" t="s">
        <v>78</v>
      </c>
      <c r="AY417" s="253" t="s">
        <v>129</v>
      </c>
    </row>
    <row r="418" s="13" customFormat="1">
      <c r="B418" s="254"/>
      <c r="C418" s="255"/>
      <c r="D418" s="245" t="s">
        <v>138</v>
      </c>
      <c r="E418" s="256" t="s">
        <v>1</v>
      </c>
      <c r="F418" s="257" t="s">
        <v>269</v>
      </c>
      <c r="G418" s="255"/>
      <c r="H418" s="258">
        <v>29</v>
      </c>
      <c r="I418" s="259"/>
      <c r="J418" s="255"/>
      <c r="K418" s="255"/>
      <c r="L418" s="260"/>
      <c r="M418" s="261"/>
      <c r="N418" s="262"/>
      <c r="O418" s="262"/>
      <c r="P418" s="262"/>
      <c r="Q418" s="262"/>
      <c r="R418" s="262"/>
      <c r="S418" s="262"/>
      <c r="T418" s="263"/>
      <c r="AT418" s="264" t="s">
        <v>138</v>
      </c>
      <c r="AU418" s="264" t="s">
        <v>87</v>
      </c>
      <c r="AV418" s="13" t="s">
        <v>87</v>
      </c>
      <c r="AW418" s="13" t="s">
        <v>34</v>
      </c>
      <c r="AX418" s="13" t="s">
        <v>78</v>
      </c>
      <c r="AY418" s="264" t="s">
        <v>129</v>
      </c>
    </row>
    <row r="419" s="14" customFormat="1">
      <c r="B419" s="265"/>
      <c r="C419" s="266"/>
      <c r="D419" s="245" t="s">
        <v>138</v>
      </c>
      <c r="E419" s="267" t="s">
        <v>1</v>
      </c>
      <c r="F419" s="268" t="s">
        <v>141</v>
      </c>
      <c r="G419" s="266"/>
      <c r="H419" s="269">
        <v>29</v>
      </c>
      <c r="I419" s="270"/>
      <c r="J419" s="266"/>
      <c r="K419" s="266"/>
      <c r="L419" s="271"/>
      <c r="M419" s="272"/>
      <c r="N419" s="273"/>
      <c r="O419" s="273"/>
      <c r="P419" s="273"/>
      <c r="Q419" s="273"/>
      <c r="R419" s="273"/>
      <c r="S419" s="273"/>
      <c r="T419" s="274"/>
      <c r="AT419" s="275" t="s">
        <v>138</v>
      </c>
      <c r="AU419" s="275" t="s">
        <v>87</v>
      </c>
      <c r="AV419" s="14" t="s">
        <v>136</v>
      </c>
      <c r="AW419" s="14" t="s">
        <v>34</v>
      </c>
      <c r="AX419" s="14" t="s">
        <v>85</v>
      </c>
      <c r="AY419" s="275" t="s">
        <v>129</v>
      </c>
    </row>
    <row r="420" s="1" customFormat="1" ht="16.5" customHeight="1">
      <c r="B420" s="37"/>
      <c r="C420" s="281" t="s">
        <v>602</v>
      </c>
      <c r="D420" s="281" t="s">
        <v>361</v>
      </c>
      <c r="E420" s="282" t="s">
        <v>603</v>
      </c>
      <c r="F420" s="283" t="s">
        <v>604</v>
      </c>
      <c r="G420" s="284" t="s">
        <v>183</v>
      </c>
      <c r="H420" s="285">
        <v>29.289999999999999</v>
      </c>
      <c r="I420" s="286"/>
      <c r="J420" s="287">
        <f>ROUND(I420*H420,2)</f>
        <v>0</v>
      </c>
      <c r="K420" s="283" t="s">
        <v>135</v>
      </c>
      <c r="L420" s="288"/>
      <c r="M420" s="289" t="s">
        <v>1</v>
      </c>
      <c r="N420" s="290" t="s">
        <v>43</v>
      </c>
      <c r="O420" s="85"/>
      <c r="P420" s="239">
        <f>O420*H420</f>
        <v>0</v>
      </c>
      <c r="Q420" s="239">
        <v>0.021999999999999999</v>
      </c>
      <c r="R420" s="239">
        <f>Q420*H420</f>
        <v>0.64437999999999995</v>
      </c>
      <c r="S420" s="239">
        <v>0</v>
      </c>
      <c r="T420" s="240">
        <f>S420*H420</f>
        <v>0</v>
      </c>
      <c r="AR420" s="241" t="s">
        <v>166</v>
      </c>
      <c r="AT420" s="241" t="s">
        <v>361</v>
      </c>
      <c r="AU420" s="241" t="s">
        <v>87</v>
      </c>
      <c r="AY420" s="16" t="s">
        <v>129</v>
      </c>
      <c r="BE420" s="242">
        <f>IF(N420="základní",J420,0)</f>
        <v>0</v>
      </c>
      <c r="BF420" s="242">
        <f>IF(N420="snížená",J420,0)</f>
        <v>0</v>
      </c>
      <c r="BG420" s="242">
        <f>IF(N420="zákl. přenesená",J420,0)</f>
        <v>0</v>
      </c>
      <c r="BH420" s="242">
        <f>IF(N420="sníž. přenesená",J420,0)</f>
        <v>0</v>
      </c>
      <c r="BI420" s="242">
        <f>IF(N420="nulová",J420,0)</f>
        <v>0</v>
      </c>
      <c r="BJ420" s="16" t="s">
        <v>85</v>
      </c>
      <c r="BK420" s="242">
        <f>ROUND(I420*H420,2)</f>
        <v>0</v>
      </c>
      <c r="BL420" s="16" t="s">
        <v>136</v>
      </c>
      <c r="BM420" s="241" t="s">
        <v>605</v>
      </c>
    </row>
    <row r="421" s="12" customFormat="1">
      <c r="B421" s="243"/>
      <c r="C421" s="244"/>
      <c r="D421" s="245" t="s">
        <v>138</v>
      </c>
      <c r="E421" s="246" t="s">
        <v>1</v>
      </c>
      <c r="F421" s="247" t="s">
        <v>606</v>
      </c>
      <c r="G421" s="244"/>
      <c r="H421" s="246" t="s">
        <v>1</v>
      </c>
      <c r="I421" s="248"/>
      <c r="J421" s="244"/>
      <c r="K421" s="244"/>
      <c r="L421" s="249"/>
      <c r="M421" s="250"/>
      <c r="N421" s="251"/>
      <c r="O421" s="251"/>
      <c r="P421" s="251"/>
      <c r="Q421" s="251"/>
      <c r="R421" s="251"/>
      <c r="S421" s="251"/>
      <c r="T421" s="252"/>
      <c r="AT421" s="253" t="s">
        <v>138</v>
      </c>
      <c r="AU421" s="253" t="s">
        <v>87</v>
      </c>
      <c r="AV421" s="12" t="s">
        <v>85</v>
      </c>
      <c r="AW421" s="12" t="s">
        <v>34</v>
      </c>
      <c r="AX421" s="12" t="s">
        <v>78</v>
      </c>
      <c r="AY421" s="253" t="s">
        <v>129</v>
      </c>
    </row>
    <row r="422" s="13" customFormat="1">
      <c r="B422" s="254"/>
      <c r="C422" s="255"/>
      <c r="D422" s="245" t="s">
        <v>138</v>
      </c>
      <c r="E422" s="256" t="s">
        <v>1</v>
      </c>
      <c r="F422" s="257" t="s">
        <v>607</v>
      </c>
      <c r="G422" s="255"/>
      <c r="H422" s="258">
        <v>29.289999999999999</v>
      </c>
      <c r="I422" s="259"/>
      <c r="J422" s="255"/>
      <c r="K422" s="255"/>
      <c r="L422" s="260"/>
      <c r="M422" s="261"/>
      <c r="N422" s="262"/>
      <c r="O422" s="262"/>
      <c r="P422" s="262"/>
      <c r="Q422" s="262"/>
      <c r="R422" s="262"/>
      <c r="S422" s="262"/>
      <c r="T422" s="263"/>
      <c r="AT422" s="264" t="s">
        <v>138</v>
      </c>
      <c r="AU422" s="264" t="s">
        <v>87</v>
      </c>
      <c r="AV422" s="13" t="s">
        <v>87</v>
      </c>
      <c r="AW422" s="13" t="s">
        <v>34</v>
      </c>
      <c r="AX422" s="13" t="s">
        <v>78</v>
      </c>
      <c r="AY422" s="264" t="s">
        <v>129</v>
      </c>
    </row>
    <row r="423" s="14" customFormat="1">
      <c r="B423" s="265"/>
      <c r="C423" s="266"/>
      <c r="D423" s="245" t="s">
        <v>138</v>
      </c>
      <c r="E423" s="267" t="s">
        <v>1</v>
      </c>
      <c r="F423" s="268" t="s">
        <v>141</v>
      </c>
      <c r="G423" s="266"/>
      <c r="H423" s="269">
        <v>29.289999999999999</v>
      </c>
      <c r="I423" s="270"/>
      <c r="J423" s="266"/>
      <c r="K423" s="266"/>
      <c r="L423" s="271"/>
      <c r="M423" s="272"/>
      <c r="N423" s="273"/>
      <c r="O423" s="273"/>
      <c r="P423" s="273"/>
      <c r="Q423" s="273"/>
      <c r="R423" s="273"/>
      <c r="S423" s="273"/>
      <c r="T423" s="274"/>
      <c r="AT423" s="275" t="s">
        <v>138</v>
      </c>
      <c r="AU423" s="275" t="s">
        <v>87</v>
      </c>
      <c r="AV423" s="14" t="s">
        <v>136</v>
      </c>
      <c r="AW423" s="14" t="s">
        <v>34</v>
      </c>
      <c r="AX423" s="14" t="s">
        <v>85</v>
      </c>
      <c r="AY423" s="275" t="s">
        <v>129</v>
      </c>
    </row>
    <row r="424" s="1" customFormat="1" ht="24" customHeight="1">
      <c r="B424" s="37"/>
      <c r="C424" s="230" t="s">
        <v>608</v>
      </c>
      <c r="D424" s="230" t="s">
        <v>131</v>
      </c>
      <c r="E424" s="231" t="s">
        <v>609</v>
      </c>
      <c r="F424" s="232" t="s">
        <v>610</v>
      </c>
      <c r="G424" s="233" t="s">
        <v>183</v>
      </c>
      <c r="H424" s="234">
        <v>22</v>
      </c>
      <c r="I424" s="235"/>
      <c r="J424" s="236">
        <f>ROUND(I424*H424,2)</f>
        <v>0</v>
      </c>
      <c r="K424" s="232" t="s">
        <v>135</v>
      </c>
      <c r="L424" s="42"/>
      <c r="M424" s="237" t="s">
        <v>1</v>
      </c>
      <c r="N424" s="238" t="s">
        <v>43</v>
      </c>
      <c r="O424" s="85"/>
      <c r="P424" s="239">
        <f>O424*H424</f>
        <v>0</v>
      </c>
      <c r="Q424" s="239">
        <v>0.00034000000000000002</v>
      </c>
      <c r="R424" s="239">
        <f>Q424*H424</f>
        <v>0.0074800000000000005</v>
      </c>
      <c r="S424" s="239">
        <v>0</v>
      </c>
      <c r="T424" s="240">
        <f>S424*H424</f>
        <v>0</v>
      </c>
      <c r="AR424" s="241" t="s">
        <v>136</v>
      </c>
      <c r="AT424" s="241" t="s">
        <v>131</v>
      </c>
      <c r="AU424" s="241" t="s">
        <v>87</v>
      </c>
      <c r="AY424" s="16" t="s">
        <v>129</v>
      </c>
      <c r="BE424" s="242">
        <f>IF(N424="základní",J424,0)</f>
        <v>0</v>
      </c>
      <c r="BF424" s="242">
        <f>IF(N424="snížená",J424,0)</f>
        <v>0</v>
      </c>
      <c r="BG424" s="242">
        <f>IF(N424="zákl. přenesená",J424,0)</f>
        <v>0</v>
      </c>
      <c r="BH424" s="242">
        <f>IF(N424="sníž. přenesená",J424,0)</f>
        <v>0</v>
      </c>
      <c r="BI424" s="242">
        <f>IF(N424="nulová",J424,0)</f>
        <v>0</v>
      </c>
      <c r="BJ424" s="16" t="s">
        <v>85</v>
      </c>
      <c r="BK424" s="242">
        <f>ROUND(I424*H424,2)</f>
        <v>0</v>
      </c>
      <c r="BL424" s="16" t="s">
        <v>136</v>
      </c>
      <c r="BM424" s="241" t="s">
        <v>611</v>
      </c>
    </row>
    <row r="425" s="12" customFormat="1">
      <c r="B425" s="243"/>
      <c r="C425" s="244"/>
      <c r="D425" s="245" t="s">
        <v>138</v>
      </c>
      <c r="E425" s="246" t="s">
        <v>1</v>
      </c>
      <c r="F425" s="247" t="s">
        <v>612</v>
      </c>
      <c r="G425" s="244"/>
      <c r="H425" s="246" t="s">
        <v>1</v>
      </c>
      <c r="I425" s="248"/>
      <c r="J425" s="244"/>
      <c r="K425" s="244"/>
      <c r="L425" s="249"/>
      <c r="M425" s="250"/>
      <c r="N425" s="251"/>
      <c r="O425" s="251"/>
      <c r="P425" s="251"/>
      <c r="Q425" s="251"/>
      <c r="R425" s="251"/>
      <c r="S425" s="251"/>
      <c r="T425" s="252"/>
      <c r="AT425" s="253" t="s">
        <v>138</v>
      </c>
      <c r="AU425" s="253" t="s">
        <v>87</v>
      </c>
      <c r="AV425" s="12" t="s">
        <v>85</v>
      </c>
      <c r="AW425" s="12" t="s">
        <v>34</v>
      </c>
      <c r="AX425" s="12" t="s">
        <v>78</v>
      </c>
      <c r="AY425" s="253" t="s">
        <v>129</v>
      </c>
    </row>
    <row r="426" s="13" customFormat="1">
      <c r="B426" s="254"/>
      <c r="C426" s="255"/>
      <c r="D426" s="245" t="s">
        <v>138</v>
      </c>
      <c r="E426" s="256" t="s">
        <v>1</v>
      </c>
      <c r="F426" s="257" t="s">
        <v>198</v>
      </c>
      <c r="G426" s="255"/>
      <c r="H426" s="258">
        <v>22</v>
      </c>
      <c r="I426" s="259"/>
      <c r="J426" s="255"/>
      <c r="K426" s="255"/>
      <c r="L426" s="260"/>
      <c r="M426" s="261"/>
      <c r="N426" s="262"/>
      <c r="O426" s="262"/>
      <c r="P426" s="262"/>
      <c r="Q426" s="262"/>
      <c r="R426" s="262"/>
      <c r="S426" s="262"/>
      <c r="T426" s="263"/>
      <c r="AT426" s="264" t="s">
        <v>138</v>
      </c>
      <c r="AU426" s="264" t="s">
        <v>87</v>
      </c>
      <c r="AV426" s="13" t="s">
        <v>87</v>
      </c>
      <c r="AW426" s="13" t="s">
        <v>34</v>
      </c>
      <c r="AX426" s="13" t="s">
        <v>78</v>
      </c>
      <c r="AY426" s="264" t="s">
        <v>129</v>
      </c>
    </row>
    <row r="427" s="14" customFormat="1">
      <c r="B427" s="265"/>
      <c r="C427" s="266"/>
      <c r="D427" s="245" t="s">
        <v>138</v>
      </c>
      <c r="E427" s="267" t="s">
        <v>1</v>
      </c>
      <c r="F427" s="268" t="s">
        <v>141</v>
      </c>
      <c r="G427" s="266"/>
      <c r="H427" s="269">
        <v>22</v>
      </c>
      <c r="I427" s="270"/>
      <c r="J427" s="266"/>
      <c r="K427" s="266"/>
      <c r="L427" s="271"/>
      <c r="M427" s="272"/>
      <c r="N427" s="273"/>
      <c r="O427" s="273"/>
      <c r="P427" s="273"/>
      <c r="Q427" s="273"/>
      <c r="R427" s="273"/>
      <c r="S427" s="273"/>
      <c r="T427" s="274"/>
      <c r="AT427" s="275" t="s">
        <v>138</v>
      </c>
      <c r="AU427" s="275" t="s">
        <v>87</v>
      </c>
      <c r="AV427" s="14" t="s">
        <v>136</v>
      </c>
      <c r="AW427" s="14" t="s">
        <v>34</v>
      </c>
      <c r="AX427" s="14" t="s">
        <v>85</v>
      </c>
      <c r="AY427" s="275" t="s">
        <v>129</v>
      </c>
    </row>
    <row r="428" s="1" customFormat="1" ht="24" customHeight="1">
      <c r="B428" s="37"/>
      <c r="C428" s="230" t="s">
        <v>613</v>
      </c>
      <c r="D428" s="230" t="s">
        <v>131</v>
      </c>
      <c r="E428" s="231" t="s">
        <v>614</v>
      </c>
      <c r="F428" s="232" t="s">
        <v>615</v>
      </c>
      <c r="G428" s="233" t="s">
        <v>134</v>
      </c>
      <c r="H428" s="234">
        <v>158</v>
      </c>
      <c r="I428" s="235"/>
      <c r="J428" s="236">
        <f>ROUND(I428*H428,2)</f>
        <v>0</v>
      </c>
      <c r="K428" s="232" t="s">
        <v>135</v>
      </c>
      <c r="L428" s="42"/>
      <c r="M428" s="237" t="s">
        <v>1</v>
      </c>
      <c r="N428" s="238" t="s">
        <v>43</v>
      </c>
      <c r="O428" s="85"/>
      <c r="P428" s="239">
        <f>O428*H428</f>
        <v>0</v>
      </c>
      <c r="Q428" s="239">
        <v>0.00036000000000000002</v>
      </c>
      <c r="R428" s="239">
        <f>Q428*H428</f>
        <v>0.056880000000000007</v>
      </c>
      <c r="S428" s="239">
        <v>0</v>
      </c>
      <c r="T428" s="240">
        <f>S428*H428</f>
        <v>0</v>
      </c>
      <c r="AR428" s="241" t="s">
        <v>136</v>
      </c>
      <c r="AT428" s="241" t="s">
        <v>131</v>
      </c>
      <c r="AU428" s="241" t="s">
        <v>87</v>
      </c>
      <c r="AY428" s="16" t="s">
        <v>129</v>
      </c>
      <c r="BE428" s="242">
        <f>IF(N428="základní",J428,0)</f>
        <v>0</v>
      </c>
      <c r="BF428" s="242">
        <f>IF(N428="snížená",J428,0)</f>
        <v>0</v>
      </c>
      <c r="BG428" s="242">
        <f>IF(N428="zákl. přenesená",J428,0)</f>
        <v>0</v>
      </c>
      <c r="BH428" s="242">
        <f>IF(N428="sníž. přenesená",J428,0)</f>
        <v>0</v>
      </c>
      <c r="BI428" s="242">
        <f>IF(N428="nulová",J428,0)</f>
        <v>0</v>
      </c>
      <c r="BJ428" s="16" t="s">
        <v>85</v>
      </c>
      <c r="BK428" s="242">
        <f>ROUND(I428*H428,2)</f>
        <v>0</v>
      </c>
      <c r="BL428" s="16" t="s">
        <v>136</v>
      </c>
      <c r="BM428" s="241" t="s">
        <v>616</v>
      </c>
    </row>
    <row r="429" s="12" customFormat="1">
      <c r="B429" s="243"/>
      <c r="C429" s="244"/>
      <c r="D429" s="245" t="s">
        <v>138</v>
      </c>
      <c r="E429" s="246" t="s">
        <v>1</v>
      </c>
      <c r="F429" s="247" t="s">
        <v>617</v>
      </c>
      <c r="G429" s="244"/>
      <c r="H429" s="246" t="s">
        <v>1</v>
      </c>
      <c r="I429" s="248"/>
      <c r="J429" s="244"/>
      <c r="K429" s="244"/>
      <c r="L429" s="249"/>
      <c r="M429" s="250"/>
      <c r="N429" s="251"/>
      <c r="O429" s="251"/>
      <c r="P429" s="251"/>
      <c r="Q429" s="251"/>
      <c r="R429" s="251"/>
      <c r="S429" s="251"/>
      <c r="T429" s="252"/>
      <c r="AT429" s="253" t="s">
        <v>138</v>
      </c>
      <c r="AU429" s="253" t="s">
        <v>87</v>
      </c>
      <c r="AV429" s="12" t="s">
        <v>85</v>
      </c>
      <c r="AW429" s="12" t="s">
        <v>34</v>
      </c>
      <c r="AX429" s="12" t="s">
        <v>78</v>
      </c>
      <c r="AY429" s="253" t="s">
        <v>129</v>
      </c>
    </row>
    <row r="430" s="13" customFormat="1">
      <c r="B430" s="254"/>
      <c r="C430" s="255"/>
      <c r="D430" s="245" t="s">
        <v>138</v>
      </c>
      <c r="E430" s="256" t="s">
        <v>1</v>
      </c>
      <c r="F430" s="257" t="s">
        <v>618</v>
      </c>
      <c r="G430" s="255"/>
      <c r="H430" s="258">
        <v>158</v>
      </c>
      <c r="I430" s="259"/>
      <c r="J430" s="255"/>
      <c r="K430" s="255"/>
      <c r="L430" s="260"/>
      <c r="M430" s="261"/>
      <c r="N430" s="262"/>
      <c r="O430" s="262"/>
      <c r="P430" s="262"/>
      <c r="Q430" s="262"/>
      <c r="R430" s="262"/>
      <c r="S430" s="262"/>
      <c r="T430" s="263"/>
      <c r="AT430" s="264" t="s">
        <v>138</v>
      </c>
      <c r="AU430" s="264" t="s">
        <v>87</v>
      </c>
      <c r="AV430" s="13" t="s">
        <v>87</v>
      </c>
      <c r="AW430" s="13" t="s">
        <v>34</v>
      </c>
      <c r="AX430" s="13" t="s">
        <v>78</v>
      </c>
      <c r="AY430" s="264" t="s">
        <v>129</v>
      </c>
    </row>
    <row r="431" s="14" customFormat="1">
      <c r="B431" s="265"/>
      <c r="C431" s="266"/>
      <c r="D431" s="245" t="s">
        <v>138</v>
      </c>
      <c r="E431" s="267" t="s">
        <v>1</v>
      </c>
      <c r="F431" s="268" t="s">
        <v>141</v>
      </c>
      <c r="G431" s="266"/>
      <c r="H431" s="269">
        <v>158</v>
      </c>
      <c r="I431" s="270"/>
      <c r="J431" s="266"/>
      <c r="K431" s="266"/>
      <c r="L431" s="271"/>
      <c r="M431" s="272"/>
      <c r="N431" s="273"/>
      <c r="O431" s="273"/>
      <c r="P431" s="273"/>
      <c r="Q431" s="273"/>
      <c r="R431" s="273"/>
      <c r="S431" s="273"/>
      <c r="T431" s="274"/>
      <c r="AT431" s="275" t="s">
        <v>138</v>
      </c>
      <c r="AU431" s="275" t="s">
        <v>87</v>
      </c>
      <c r="AV431" s="14" t="s">
        <v>136</v>
      </c>
      <c r="AW431" s="14" t="s">
        <v>34</v>
      </c>
      <c r="AX431" s="14" t="s">
        <v>85</v>
      </c>
      <c r="AY431" s="275" t="s">
        <v>129</v>
      </c>
    </row>
    <row r="432" s="1" customFormat="1" ht="16.5" customHeight="1">
      <c r="B432" s="37"/>
      <c r="C432" s="230" t="s">
        <v>619</v>
      </c>
      <c r="D432" s="230" t="s">
        <v>131</v>
      </c>
      <c r="E432" s="231" t="s">
        <v>620</v>
      </c>
      <c r="F432" s="232" t="s">
        <v>621</v>
      </c>
      <c r="G432" s="233" t="s">
        <v>134</v>
      </c>
      <c r="H432" s="234">
        <v>702</v>
      </c>
      <c r="I432" s="235"/>
      <c r="J432" s="236">
        <f>ROUND(I432*H432,2)</f>
        <v>0</v>
      </c>
      <c r="K432" s="232" t="s">
        <v>135</v>
      </c>
      <c r="L432" s="42"/>
      <c r="M432" s="237" t="s">
        <v>1</v>
      </c>
      <c r="N432" s="238" t="s">
        <v>43</v>
      </c>
      <c r="O432" s="85"/>
      <c r="P432" s="239">
        <f>O432*H432</f>
        <v>0</v>
      </c>
      <c r="Q432" s="239">
        <v>0</v>
      </c>
      <c r="R432" s="239">
        <f>Q432*H432</f>
        <v>0</v>
      </c>
      <c r="S432" s="239">
        <v>0.02</v>
      </c>
      <c r="T432" s="240">
        <f>S432*H432</f>
        <v>14.040000000000001</v>
      </c>
      <c r="AR432" s="241" t="s">
        <v>136</v>
      </c>
      <c r="AT432" s="241" t="s">
        <v>131</v>
      </c>
      <c r="AU432" s="241" t="s">
        <v>87</v>
      </c>
      <c r="AY432" s="16" t="s">
        <v>129</v>
      </c>
      <c r="BE432" s="242">
        <f>IF(N432="základní",J432,0)</f>
        <v>0</v>
      </c>
      <c r="BF432" s="242">
        <f>IF(N432="snížená",J432,0)</f>
        <v>0</v>
      </c>
      <c r="BG432" s="242">
        <f>IF(N432="zákl. přenesená",J432,0)</f>
        <v>0</v>
      </c>
      <c r="BH432" s="242">
        <f>IF(N432="sníž. přenesená",J432,0)</f>
        <v>0</v>
      </c>
      <c r="BI432" s="242">
        <f>IF(N432="nulová",J432,0)</f>
        <v>0</v>
      </c>
      <c r="BJ432" s="16" t="s">
        <v>85</v>
      </c>
      <c r="BK432" s="242">
        <f>ROUND(I432*H432,2)</f>
        <v>0</v>
      </c>
      <c r="BL432" s="16" t="s">
        <v>136</v>
      </c>
      <c r="BM432" s="241" t="s">
        <v>622</v>
      </c>
    </row>
    <row r="433" s="12" customFormat="1">
      <c r="B433" s="243"/>
      <c r="C433" s="244"/>
      <c r="D433" s="245" t="s">
        <v>138</v>
      </c>
      <c r="E433" s="246" t="s">
        <v>1</v>
      </c>
      <c r="F433" s="247" t="s">
        <v>409</v>
      </c>
      <c r="G433" s="244"/>
      <c r="H433" s="246" t="s">
        <v>1</v>
      </c>
      <c r="I433" s="248"/>
      <c r="J433" s="244"/>
      <c r="K433" s="244"/>
      <c r="L433" s="249"/>
      <c r="M433" s="250"/>
      <c r="N433" s="251"/>
      <c r="O433" s="251"/>
      <c r="P433" s="251"/>
      <c r="Q433" s="251"/>
      <c r="R433" s="251"/>
      <c r="S433" s="251"/>
      <c r="T433" s="252"/>
      <c r="AT433" s="253" t="s">
        <v>138</v>
      </c>
      <c r="AU433" s="253" t="s">
        <v>87</v>
      </c>
      <c r="AV433" s="12" t="s">
        <v>85</v>
      </c>
      <c r="AW433" s="12" t="s">
        <v>34</v>
      </c>
      <c r="AX433" s="12" t="s">
        <v>78</v>
      </c>
      <c r="AY433" s="253" t="s">
        <v>129</v>
      </c>
    </row>
    <row r="434" s="13" customFormat="1">
      <c r="B434" s="254"/>
      <c r="C434" s="255"/>
      <c r="D434" s="245" t="s">
        <v>138</v>
      </c>
      <c r="E434" s="256" t="s">
        <v>1</v>
      </c>
      <c r="F434" s="257" t="s">
        <v>179</v>
      </c>
      <c r="G434" s="255"/>
      <c r="H434" s="258">
        <v>702</v>
      </c>
      <c r="I434" s="259"/>
      <c r="J434" s="255"/>
      <c r="K434" s="255"/>
      <c r="L434" s="260"/>
      <c r="M434" s="261"/>
      <c r="N434" s="262"/>
      <c r="O434" s="262"/>
      <c r="P434" s="262"/>
      <c r="Q434" s="262"/>
      <c r="R434" s="262"/>
      <c r="S434" s="262"/>
      <c r="T434" s="263"/>
      <c r="AT434" s="264" t="s">
        <v>138</v>
      </c>
      <c r="AU434" s="264" t="s">
        <v>87</v>
      </c>
      <c r="AV434" s="13" t="s">
        <v>87</v>
      </c>
      <c r="AW434" s="13" t="s">
        <v>34</v>
      </c>
      <c r="AX434" s="13" t="s">
        <v>78</v>
      </c>
      <c r="AY434" s="264" t="s">
        <v>129</v>
      </c>
    </row>
    <row r="435" s="14" customFormat="1">
      <c r="B435" s="265"/>
      <c r="C435" s="266"/>
      <c r="D435" s="245" t="s">
        <v>138</v>
      </c>
      <c r="E435" s="267" t="s">
        <v>1</v>
      </c>
      <c r="F435" s="268" t="s">
        <v>141</v>
      </c>
      <c r="G435" s="266"/>
      <c r="H435" s="269">
        <v>702</v>
      </c>
      <c r="I435" s="270"/>
      <c r="J435" s="266"/>
      <c r="K435" s="266"/>
      <c r="L435" s="271"/>
      <c r="M435" s="272"/>
      <c r="N435" s="273"/>
      <c r="O435" s="273"/>
      <c r="P435" s="273"/>
      <c r="Q435" s="273"/>
      <c r="R435" s="273"/>
      <c r="S435" s="273"/>
      <c r="T435" s="274"/>
      <c r="AT435" s="275" t="s">
        <v>138</v>
      </c>
      <c r="AU435" s="275" t="s">
        <v>87</v>
      </c>
      <c r="AV435" s="14" t="s">
        <v>136</v>
      </c>
      <c r="AW435" s="14" t="s">
        <v>34</v>
      </c>
      <c r="AX435" s="14" t="s">
        <v>85</v>
      </c>
      <c r="AY435" s="275" t="s">
        <v>129</v>
      </c>
    </row>
    <row r="436" s="1" customFormat="1" ht="16.5" customHeight="1">
      <c r="B436" s="37"/>
      <c r="C436" s="230" t="s">
        <v>623</v>
      </c>
      <c r="D436" s="230" t="s">
        <v>131</v>
      </c>
      <c r="E436" s="231" t="s">
        <v>620</v>
      </c>
      <c r="F436" s="232" t="s">
        <v>621</v>
      </c>
      <c r="G436" s="233" t="s">
        <v>134</v>
      </c>
      <c r="H436" s="234">
        <v>1.5</v>
      </c>
      <c r="I436" s="235"/>
      <c r="J436" s="236">
        <f>ROUND(I436*H436,2)</f>
        <v>0</v>
      </c>
      <c r="K436" s="232" t="s">
        <v>135</v>
      </c>
      <c r="L436" s="42"/>
      <c r="M436" s="237" t="s">
        <v>1</v>
      </c>
      <c r="N436" s="238" t="s">
        <v>43</v>
      </c>
      <c r="O436" s="85"/>
      <c r="P436" s="239">
        <f>O436*H436</f>
        <v>0</v>
      </c>
      <c r="Q436" s="239">
        <v>0</v>
      </c>
      <c r="R436" s="239">
        <f>Q436*H436</f>
        <v>0</v>
      </c>
      <c r="S436" s="239">
        <v>0.02</v>
      </c>
      <c r="T436" s="240">
        <f>S436*H436</f>
        <v>0.029999999999999999</v>
      </c>
      <c r="AR436" s="241" t="s">
        <v>136</v>
      </c>
      <c r="AT436" s="241" t="s">
        <v>131</v>
      </c>
      <c r="AU436" s="241" t="s">
        <v>87</v>
      </c>
      <c r="AY436" s="16" t="s">
        <v>129</v>
      </c>
      <c r="BE436" s="242">
        <f>IF(N436="základní",J436,0)</f>
        <v>0</v>
      </c>
      <c r="BF436" s="242">
        <f>IF(N436="snížená",J436,0)</f>
        <v>0</v>
      </c>
      <c r="BG436" s="242">
        <f>IF(N436="zákl. přenesená",J436,0)</f>
        <v>0</v>
      </c>
      <c r="BH436" s="242">
        <f>IF(N436="sníž. přenesená",J436,0)</f>
        <v>0</v>
      </c>
      <c r="BI436" s="242">
        <f>IF(N436="nulová",J436,0)</f>
        <v>0</v>
      </c>
      <c r="BJ436" s="16" t="s">
        <v>85</v>
      </c>
      <c r="BK436" s="242">
        <f>ROUND(I436*H436,2)</f>
        <v>0</v>
      </c>
      <c r="BL436" s="16" t="s">
        <v>136</v>
      </c>
      <c r="BM436" s="241" t="s">
        <v>624</v>
      </c>
    </row>
    <row r="437" s="12" customFormat="1">
      <c r="B437" s="243"/>
      <c r="C437" s="244"/>
      <c r="D437" s="245" t="s">
        <v>138</v>
      </c>
      <c r="E437" s="246" t="s">
        <v>1</v>
      </c>
      <c r="F437" s="247" t="s">
        <v>568</v>
      </c>
      <c r="G437" s="244"/>
      <c r="H437" s="246" t="s">
        <v>1</v>
      </c>
      <c r="I437" s="248"/>
      <c r="J437" s="244"/>
      <c r="K437" s="244"/>
      <c r="L437" s="249"/>
      <c r="M437" s="250"/>
      <c r="N437" s="251"/>
      <c r="O437" s="251"/>
      <c r="P437" s="251"/>
      <c r="Q437" s="251"/>
      <c r="R437" s="251"/>
      <c r="S437" s="251"/>
      <c r="T437" s="252"/>
      <c r="AT437" s="253" t="s">
        <v>138</v>
      </c>
      <c r="AU437" s="253" t="s">
        <v>87</v>
      </c>
      <c r="AV437" s="12" t="s">
        <v>85</v>
      </c>
      <c r="AW437" s="12" t="s">
        <v>34</v>
      </c>
      <c r="AX437" s="12" t="s">
        <v>78</v>
      </c>
      <c r="AY437" s="253" t="s">
        <v>129</v>
      </c>
    </row>
    <row r="438" s="13" customFormat="1">
      <c r="B438" s="254"/>
      <c r="C438" s="255"/>
      <c r="D438" s="245" t="s">
        <v>138</v>
      </c>
      <c r="E438" s="256" t="s">
        <v>1</v>
      </c>
      <c r="F438" s="257" t="s">
        <v>569</v>
      </c>
      <c r="G438" s="255"/>
      <c r="H438" s="258">
        <v>1.5</v>
      </c>
      <c r="I438" s="259"/>
      <c r="J438" s="255"/>
      <c r="K438" s="255"/>
      <c r="L438" s="260"/>
      <c r="M438" s="261"/>
      <c r="N438" s="262"/>
      <c r="O438" s="262"/>
      <c r="P438" s="262"/>
      <c r="Q438" s="262"/>
      <c r="R438" s="262"/>
      <c r="S438" s="262"/>
      <c r="T438" s="263"/>
      <c r="AT438" s="264" t="s">
        <v>138</v>
      </c>
      <c r="AU438" s="264" t="s">
        <v>87</v>
      </c>
      <c r="AV438" s="13" t="s">
        <v>87</v>
      </c>
      <c r="AW438" s="13" t="s">
        <v>34</v>
      </c>
      <c r="AX438" s="13" t="s">
        <v>78</v>
      </c>
      <c r="AY438" s="264" t="s">
        <v>129</v>
      </c>
    </row>
    <row r="439" s="14" customFormat="1">
      <c r="B439" s="265"/>
      <c r="C439" s="266"/>
      <c r="D439" s="245" t="s">
        <v>138</v>
      </c>
      <c r="E439" s="267" t="s">
        <v>1</v>
      </c>
      <c r="F439" s="268" t="s">
        <v>141</v>
      </c>
      <c r="G439" s="266"/>
      <c r="H439" s="269">
        <v>1.5</v>
      </c>
      <c r="I439" s="270"/>
      <c r="J439" s="266"/>
      <c r="K439" s="266"/>
      <c r="L439" s="271"/>
      <c r="M439" s="272"/>
      <c r="N439" s="273"/>
      <c r="O439" s="273"/>
      <c r="P439" s="273"/>
      <c r="Q439" s="273"/>
      <c r="R439" s="273"/>
      <c r="S439" s="273"/>
      <c r="T439" s="274"/>
      <c r="AT439" s="275" t="s">
        <v>138</v>
      </c>
      <c r="AU439" s="275" t="s">
        <v>87</v>
      </c>
      <c r="AV439" s="14" t="s">
        <v>136</v>
      </c>
      <c r="AW439" s="14" t="s">
        <v>34</v>
      </c>
      <c r="AX439" s="14" t="s">
        <v>85</v>
      </c>
      <c r="AY439" s="275" t="s">
        <v>129</v>
      </c>
    </row>
    <row r="440" s="1" customFormat="1" ht="24" customHeight="1">
      <c r="B440" s="37"/>
      <c r="C440" s="230" t="s">
        <v>592</v>
      </c>
      <c r="D440" s="230" t="s">
        <v>131</v>
      </c>
      <c r="E440" s="231" t="s">
        <v>625</v>
      </c>
      <c r="F440" s="232" t="s">
        <v>626</v>
      </c>
      <c r="G440" s="233" t="s">
        <v>205</v>
      </c>
      <c r="H440" s="234">
        <v>1</v>
      </c>
      <c r="I440" s="235"/>
      <c r="J440" s="236">
        <f>ROUND(I440*H440,2)</f>
        <v>0</v>
      </c>
      <c r="K440" s="232" t="s">
        <v>135</v>
      </c>
      <c r="L440" s="42"/>
      <c r="M440" s="237" t="s">
        <v>1</v>
      </c>
      <c r="N440" s="238" t="s">
        <v>43</v>
      </c>
      <c r="O440" s="85"/>
      <c r="P440" s="239">
        <f>O440*H440</f>
        <v>0</v>
      </c>
      <c r="Q440" s="239">
        <v>0</v>
      </c>
      <c r="R440" s="239">
        <f>Q440*H440</f>
        <v>0</v>
      </c>
      <c r="S440" s="239">
        <v>0.082000000000000003</v>
      </c>
      <c r="T440" s="240">
        <f>S440*H440</f>
        <v>0.082000000000000003</v>
      </c>
      <c r="AR440" s="241" t="s">
        <v>136</v>
      </c>
      <c r="AT440" s="241" t="s">
        <v>131</v>
      </c>
      <c r="AU440" s="241" t="s">
        <v>87</v>
      </c>
      <c r="AY440" s="16" t="s">
        <v>129</v>
      </c>
      <c r="BE440" s="242">
        <f>IF(N440="základní",J440,0)</f>
        <v>0</v>
      </c>
      <c r="BF440" s="242">
        <f>IF(N440="snížená",J440,0)</f>
        <v>0</v>
      </c>
      <c r="BG440" s="242">
        <f>IF(N440="zákl. přenesená",J440,0)</f>
        <v>0</v>
      </c>
      <c r="BH440" s="242">
        <f>IF(N440="sníž. přenesená",J440,0)</f>
        <v>0</v>
      </c>
      <c r="BI440" s="242">
        <f>IF(N440="nulová",J440,0)</f>
        <v>0</v>
      </c>
      <c r="BJ440" s="16" t="s">
        <v>85</v>
      </c>
      <c r="BK440" s="242">
        <f>ROUND(I440*H440,2)</f>
        <v>0</v>
      </c>
      <c r="BL440" s="16" t="s">
        <v>136</v>
      </c>
      <c r="BM440" s="241" t="s">
        <v>627</v>
      </c>
    </row>
    <row r="441" s="12" customFormat="1">
      <c r="B441" s="243"/>
      <c r="C441" s="244"/>
      <c r="D441" s="245" t="s">
        <v>138</v>
      </c>
      <c r="E441" s="246" t="s">
        <v>1</v>
      </c>
      <c r="F441" s="247" t="s">
        <v>327</v>
      </c>
      <c r="G441" s="244"/>
      <c r="H441" s="246" t="s">
        <v>1</v>
      </c>
      <c r="I441" s="248"/>
      <c r="J441" s="244"/>
      <c r="K441" s="244"/>
      <c r="L441" s="249"/>
      <c r="M441" s="250"/>
      <c r="N441" s="251"/>
      <c r="O441" s="251"/>
      <c r="P441" s="251"/>
      <c r="Q441" s="251"/>
      <c r="R441" s="251"/>
      <c r="S441" s="251"/>
      <c r="T441" s="252"/>
      <c r="AT441" s="253" t="s">
        <v>138</v>
      </c>
      <c r="AU441" s="253" t="s">
        <v>87</v>
      </c>
      <c r="AV441" s="12" t="s">
        <v>85</v>
      </c>
      <c r="AW441" s="12" t="s">
        <v>34</v>
      </c>
      <c r="AX441" s="12" t="s">
        <v>78</v>
      </c>
      <c r="AY441" s="253" t="s">
        <v>129</v>
      </c>
    </row>
    <row r="442" s="13" customFormat="1">
      <c r="B442" s="254"/>
      <c r="C442" s="255"/>
      <c r="D442" s="245" t="s">
        <v>138</v>
      </c>
      <c r="E442" s="256" t="s">
        <v>1</v>
      </c>
      <c r="F442" s="257" t="s">
        <v>85</v>
      </c>
      <c r="G442" s="255"/>
      <c r="H442" s="258">
        <v>1</v>
      </c>
      <c r="I442" s="259"/>
      <c r="J442" s="255"/>
      <c r="K442" s="255"/>
      <c r="L442" s="260"/>
      <c r="M442" s="261"/>
      <c r="N442" s="262"/>
      <c r="O442" s="262"/>
      <c r="P442" s="262"/>
      <c r="Q442" s="262"/>
      <c r="R442" s="262"/>
      <c r="S442" s="262"/>
      <c r="T442" s="263"/>
      <c r="AT442" s="264" t="s">
        <v>138</v>
      </c>
      <c r="AU442" s="264" t="s">
        <v>87</v>
      </c>
      <c r="AV442" s="13" t="s">
        <v>87</v>
      </c>
      <c r="AW442" s="13" t="s">
        <v>34</v>
      </c>
      <c r="AX442" s="13" t="s">
        <v>78</v>
      </c>
      <c r="AY442" s="264" t="s">
        <v>129</v>
      </c>
    </row>
    <row r="443" s="14" customFormat="1">
      <c r="B443" s="265"/>
      <c r="C443" s="266"/>
      <c r="D443" s="245" t="s">
        <v>138</v>
      </c>
      <c r="E443" s="267" t="s">
        <v>1</v>
      </c>
      <c r="F443" s="268" t="s">
        <v>141</v>
      </c>
      <c r="G443" s="266"/>
      <c r="H443" s="269">
        <v>1</v>
      </c>
      <c r="I443" s="270"/>
      <c r="J443" s="266"/>
      <c r="K443" s="266"/>
      <c r="L443" s="271"/>
      <c r="M443" s="272"/>
      <c r="N443" s="273"/>
      <c r="O443" s="273"/>
      <c r="P443" s="273"/>
      <c r="Q443" s="273"/>
      <c r="R443" s="273"/>
      <c r="S443" s="273"/>
      <c r="T443" s="274"/>
      <c r="AT443" s="275" t="s">
        <v>138</v>
      </c>
      <c r="AU443" s="275" t="s">
        <v>87</v>
      </c>
      <c r="AV443" s="14" t="s">
        <v>136</v>
      </c>
      <c r="AW443" s="14" t="s">
        <v>34</v>
      </c>
      <c r="AX443" s="14" t="s">
        <v>85</v>
      </c>
      <c r="AY443" s="275" t="s">
        <v>129</v>
      </c>
    </row>
    <row r="444" s="1" customFormat="1" ht="24" customHeight="1">
      <c r="B444" s="37"/>
      <c r="C444" s="230" t="s">
        <v>628</v>
      </c>
      <c r="D444" s="230" t="s">
        <v>131</v>
      </c>
      <c r="E444" s="231" t="s">
        <v>629</v>
      </c>
      <c r="F444" s="232" t="s">
        <v>630</v>
      </c>
      <c r="G444" s="233" t="s">
        <v>205</v>
      </c>
      <c r="H444" s="234">
        <v>1</v>
      </c>
      <c r="I444" s="235"/>
      <c r="J444" s="236">
        <f>ROUND(I444*H444,2)</f>
        <v>0</v>
      </c>
      <c r="K444" s="232" t="s">
        <v>135</v>
      </c>
      <c r="L444" s="42"/>
      <c r="M444" s="237" t="s">
        <v>1</v>
      </c>
      <c r="N444" s="238" t="s">
        <v>43</v>
      </c>
      <c r="O444" s="85"/>
      <c r="P444" s="239">
        <f>O444*H444</f>
        <v>0</v>
      </c>
      <c r="Q444" s="239">
        <v>0</v>
      </c>
      <c r="R444" s="239">
        <f>Q444*H444</f>
        <v>0</v>
      </c>
      <c r="S444" s="239">
        <v>0.0040000000000000001</v>
      </c>
      <c r="T444" s="240">
        <f>S444*H444</f>
        <v>0.0040000000000000001</v>
      </c>
      <c r="AR444" s="241" t="s">
        <v>136</v>
      </c>
      <c r="AT444" s="241" t="s">
        <v>131</v>
      </c>
      <c r="AU444" s="241" t="s">
        <v>87</v>
      </c>
      <c r="AY444" s="16" t="s">
        <v>129</v>
      </c>
      <c r="BE444" s="242">
        <f>IF(N444="základní",J444,0)</f>
        <v>0</v>
      </c>
      <c r="BF444" s="242">
        <f>IF(N444="snížená",J444,0)</f>
        <v>0</v>
      </c>
      <c r="BG444" s="242">
        <f>IF(N444="zákl. přenesená",J444,0)</f>
        <v>0</v>
      </c>
      <c r="BH444" s="242">
        <f>IF(N444="sníž. přenesená",J444,0)</f>
        <v>0</v>
      </c>
      <c r="BI444" s="242">
        <f>IF(N444="nulová",J444,0)</f>
        <v>0</v>
      </c>
      <c r="BJ444" s="16" t="s">
        <v>85</v>
      </c>
      <c r="BK444" s="242">
        <f>ROUND(I444*H444,2)</f>
        <v>0</v>
      </c>
      <c r="BL444" s="16" t="s">
        <v>136</v>
      </c>
      <c r="BM444" s="241" t="s">
        <v>631</v>
      </c>
    </row>
    <row r="445" s="12" customFormat="1">
      <c r="B445" s="243"/>
      <c r="C445" s="244"/>
      <c r="D445" s="245" t="s">
        <v>138</v>
      </c>
      <c r="E445" s="246" t="s">
        <v>1</v>
      </c>
      <c r="F445" s="247" t="s">
        <v>632</v>
      </c>
      <c r="G445" s="244"/>
      <c r="H445" s="246" t="s">
        <v>1</v>
      </c>
      <c r="I445" s="248"/>
      <c r="J445" s="244"/>
      <c r="K445" s="244"/>
      <c r="L445" s="249"/>
      <c r="M445" s="250"/>
      <c r="N445" s="251"/>
      <c r="O445" s="251"/>
      <c r="P445" s="251"/>
      <c r="Q445" s="251"/>
      <c r="R445" s="251"/>
      <c r="S445" s="251"/>
      <c r="T445" s="252"/>
      <c r="AT445" s="253" t="s">
        <v>138</v>
      </c>
      <c r="AU445" s="253" t="s">
        <v>87</v>
      </c>
      <c r="AV445" s="12" t="s">
        <v>85</v>
      </c>
      <c r="AW445" s="12" t="s">
        <v>34</v>
      </c>
      <c r="AX445" s="12" t="s">
        <v>78</v>
      </c>
      <c r="AY445" s="253" t="s">
        <v>129</v>
      </c>
    </row>
    <row r="446" s="13" customFormat="1">
      <c r="B446" s="254"/>
      <c r="C446" s="255"/>
      <c r="D446" s="245" t="s">
        <v>138</v>
      </c>
      <c r="E446" s="256" t="s">
        <v>1</v>
      </c>
      <c r="F446" s="257" t="s">
        <v>85</v>
      </c>
      <c r="G446" s="255"/>
      <c r="H446" s="258">
        <v>1</v>
      </c>
      <c r="I446" s="259"/>
      <c r="J446" s="255"/>
      <c r="K446" s="255"/>
      <c r="L446" s="260"/>
      <c r="M446" s="261"/>
      <c r="N446" s="262"/>
      <c r="O446" s="262"/>
      <c r="P446" s="262"/>
      <c r="Q446" s="262"/>
      <c r="R446" s="262"/>
      <c r="S446" s="262"/>
      <c r="T446" s="263"/>
      <c r="AT446" s="264" t="s">
        <v>138</v>
      </c>
      <c r="AU446" s="264" t="s">
        <v>87</v>
      </c>
      <c r="AV446" s="13" t="s">
        <v>87</v>
      </c>
      <c r="AW446" s="13" t="s">
        <v>34</v>
      </c>
      <c r="AX446" s="13" t="s">
        <v>78</v>
      </c>
      <c r="AY446" s="264" t="s">
        <v>129</v>
      </c>
    </row>
    <row r="447" s="14" customFormat="1">
      <c r="B447" s="265"/>
      <c r="C447" s="266"/>
      <c r="D447" s="245" t="s">
        <v>138</v>
      </c>
      <c r="E447" s="267" t="s">
        <v>1</v>
      </c>
      <c r="F447" s="268" t="s">
        <v>141</v>
      </c>
      <c r="G447" s="266"/>
      <c r="H447" s="269">
        <v>1</v>
      </c>
      <c r="I447" s="270"/>
      <c r="J447" s="266"/>
      <c r="K447" s="266"/>
      <c r="L447" s="271"/>
      <c r="M447" s="272"/>
      <c r="N447" s="273"/>
      <c r="O447" s="273"/>
      <c r="P447" s="273"/>
      <c r="Q447" s="273"/>
      <c r="R447" s="273"/>
      <c r="S447" s="273"/>
      <c r="T447" s="274"/>
      <c r="AT447" s="275" t="s">
        <v>138</v>
      </c>
      <c r="AU447" s="275" t="s">
        <v>87</v>
      </c>
      <c r="AV447" s="14" t="s">
        <v>136</v>
      </c>
      <c r="AW447" s="14" t="s">
        <v>34</v>
      </c>
      <c r="AX447" s="14" t="s">
        <v>85</v>
      </c>
      <c r="AY447" s="275" t="s">
        <v>129</v>
      </c>
    </row>
    <row r="448" s="1" customFormat="1" ht="24" customHeight="1">
      <c r="B448" s="37"/>
      <c r="C448" s="230" t="s">
        <v>633</v>
      </c>
      <c r="D448" s="230" t="s">
        <v>131</v>
      </c>
      <c r="E448" s="231" t="s">
        <v>629</v>
      </c>
      <c r="F448" s="232" t="s">
        <v>630</v>
      </c>
      <c r="G448" s="233" t="s">
        <v>205</v>
      </c>
      <c r="H448" s="234">
        <v>1</v>
      </c>
      <c r="I448" s="235"/>
      <c r="J448" s="236">
        <f>ROUND(I448*H448,2)</f>
        <v>0</v>
      </c>
      <c r="K448" s="232" t="s">
        <v>135</v>
      </c>
      <c r="L448" s="42"/>
      <c r="M448" s="237" t="s">
        <v>1</v>
      </c>
      <c r="N448" s="238" t="s">
        <v>43</v>
      </c>
      <c r="O448" s="85"/>
      <c r="P448" s="239">
        <f>O448*H448</f>
        <v>0</v>
      </c>
      <c r="Q448" s="239">
        <v>0</v>
      </c>
      <c r="R448" s="239">
        <f>Q448*H448</f>
        <v>0</v>
      </c>
      <c r="S448" s="239">
        <v>0.0040000000000000001</v>
      </c>
      <c r="T448" s="240">
        <f>S448*H448</f>
        <v>0.0040000000000000001</v>
      </c>
      <c r="AR448" s="241" t="s">
        <v>136</v>
      </c>
      <c r="AT448" s="241" t="s">
        <v>131</v>
      </c>
      <c r="AU448" s="241" t="s">
        <v>87</v>
      </c>
      <c r="AY448" s="16" t="s">
        <v>129</v>
      </c>
      <c r="BE448" s="242">
        <f>IF(N448="základní",J448,0)</f>
        <v>0</v>
      </c>
      <c r="BF448" s="242">
        <f>IF(N448="snížená",J448,0)</f>
        <v>0</v>
      </c>
      <c r="BG448" s="242">
        <f>IF(N448="zákl. přenesená",J448,0)</f>
        <v>0</v>
      </c>
      <c r="BH448" s="242">
        <f>IF(N448="sníž. přenesená",J448,0)</f>
        <v>0</v>
      </c>
      <c r="BI448" s="242">
        <f>IF(N448="nulová",J448,0)</f>
        <v>0</v>
      </c>
      <c r="BJ448" s="16" t="s">
        <v>85</v>
      </c>
      <c r="BK448" s="242">
        <f>ROUND(I448*H448,2)</f>
        <v>0</v>
      </c>
      <c r="BL448" s="16" t="s">
        <v>136</v>
      </c>
      <c r="BM448" s="241" t="s">
        <v>634</v>
      </c>
    </row>
    <row r="449" s="12" customFormat="1">
      <c r="B449" s="243"/>
      <c r="C449" s="244"/>
      <c r="D449" s="245" t="s">
        <v>138</v>
      </c>
      <c r="E449" s="246" t="s">
        <v>1</v>
      </c>
      <c r="F449" s="247" t="s">
        <v>635</v>
      </c>
      <c r="G449" s="244"/>
      <c r="H449" s="246" t="s">
        <v>1</v>
      </c>
      <c r="I449" s="248"/>
      <c r="J449" s="244"/>
      <c r="K449" s="244"/>
      <c r="L449" s="249"/>
      <c r="M449" s="250"/>
      <c r="N449" s="251"/>
      <c r="O449" s="251"/>
      <c r="P449" s="251"/>
      <c r="Q449" s="251"/>
      <c r="R449" s="251"/>
      <c r="S449" s="251"/>
      <c r="T449" s="252"/>
      <c r="AT449" s="253" t="s">
        <v>138</v>
      </c>
      <c r="AU449" s="253" t="s">
        <v>87</v>
      </c>
      <c r="AV449" s="12" t="s">
        <v>85</v>
      </c>
      <c r="AW449" s="12" t="s">
        <v>34</v>
      </c>
      <c r="AX449" s="12" t="s">
        <v>78</v>
      </c>
      <c r="AY449" s="253" t="s">
        <v>129</v>
      </c>
    </row>
    <row r="450" s="13" customFormat="1">
      <c r="B450" s="254"/>
      <c r="C450" s="255"/>
      <c r="D450" s="245" t="s">
        <v>138</v>
      </c>
      <c r="E450" s="256" t="s">
        <v>1</v>
      </c>
      <c r="F450" s="257" t="s">
        <v>85</v>
      </c>
      <c r="G450" s="255"/>
      <c r="H450" s="258">
        <v>1</v>
      </c>
      <c r="I450" s="259"/>
      <c r="J450" s="255"/>
      <c r="K450" s="255"/>
      <c r="L450" s="260"/>
      <c r="M450" s="261"/>
      <c r="N450" s="262"/>
      <c r="O450" s="262"/>
      <c r="P450" s="262"/>
      <c r="Q450" s="262"/>
      <c r="R450" s="262"/>
      <c r="S450" s="262"/>
      <c r="T450" s="263"/>
      <c r="AT450" s="264" t="s">
        <v>138</v>
      </c>
      <c r="AU450" s="264" t="s">
        <v>87</v>
      </c>
      <c r="AV450" s="13" t="s">
        <v>87</v>
      </c>
      <c r="AW450" s="13" t="s">
        <v>34</v>
      </c>
      <c r="AX450" s="13" t="s">
        <v>78</v>
      </c>
      <c r="AY450" s="264" t="s">
        <v>129</v>
      </c>
    </row>
    <row r="451" s="14" customFormat="1">
      <c r="B451" s="265"/>
      <c r="C451" s="266"/>
      <c r="D451" s="245" t="s">
        <v>138</v>
      </c>
      <c r="E451" s="267" t="s">
        <v>1</v>
      </c>
      <c r="F451" s="268" t="s">
        <v>141</v>
      </c>
      <c r="G451" s="266"/>
      <c r="H451" s="269">
        <v>1</v>
      </c>
      <c r="I451" s="270"/>
      <c r="J451" s="266"/>
      <c r="K451" s="266"/>
      <c r="L451" s="271"/>
      <c r="M451" s="272"/>
      <c r="N451" s="273"/>
      <c r="O451" s="273"/>
      <c r="P451" s="273"/>
      <c r="Q451" s="273"/>
      <c r="R451" s="273"/>
      <c r="S451" s="273"/>
      <c r="T451" s="274"/>
      <c r="AT451" s="275" t="s">
        <v>138</v>
      </c>
      <c r="AU451" s="275" t="s">
        <v>87</v>
      </c>
      <c r="AV451" s="14" t="s">
        <v>136</v>
      </c>
      <c r="AW451" s="14" t="s">
        <v>34</v>
      </c>
      <c r="AX451" s="14" t="s">
        <v>85</v>
      </c>
      <c r="AY451" s="275" t="s">
        <v>129</v>
      </c>
    </row>
    <row r="452" s="11" customFormat="1" ht="22.8" customHeight="1">
      <c r="B452" s="214"/>
      <c r="C452" s="215"/>
      <c r="D452" s="216" t="s">
        <v>77</v>
      </c>
      <c r="E452" s="228" t="s">
        <v>225</v>
      </c>
      <c r="F452" s="228" t="s">
        <v>226</v>
      </c>
      <c r="G452" s="215"/>
      <c r="H452" s="215"/>
      <c r="I452" s="218"/>
      <c r="J452" s="229">
        <f>BK452</f>
        <v>0</v>
      </c>
      <c r="K452" s="215"/>
      <c r="L452" s="220"/>
      <c r="M452" s="221"/>
      <c r="N452" s="222"/>
      <c r="O452" s="222"/>
      <c r="P452" s="223">
        <f>SUM(P453:P464)</f>
        <v>0</v>
      </c>
      <c r="Q452" s="222"/>
      <c r="R452" s="223">
        <f>SUM(R453:R464)</f>
        <v>0</v>
      </c>
      <c r="S452" s="222"/>
      <c r="T452" s="224">
        <f>SUM(T453:T464)</f>
        <v>0</v>
      </c>
      <c r="AR452" s="225" t="s">
        <v>85</v>
      </c>
      <c r="AT452" s="226" t="s">
        <v>77</v>
      </c>
      <c r="AU452" s="226" t="s">
        <v>85</v>
      </c>
      <c r="AY452" s="225" t="s">
        <v>129</v>
      </c>
      <c r="BK452" s="227">
        <f>SUM(BK453:BK464)</f>
        <v>0</v>
      </c>
    </row>
    <row r="453" s="1" customFormat="1" ht="16.5" customHeight="1">
      <c r="B453" s="37"/>
      <c r="C453" s="230" t="s">
        <v>636</v>
      </c>
      <c r="D453" s="230" t="s">
        <v>131</v>
      </c>
      <c r="E453" s="231" t="s">
        <v>247</v>
      </c>
      <c r="F453" s="232" t="s">
        <v>248</v>
      </c>
      <c r="G453" s="233" t="s">
        <v>230</v>
      </c>
      <c r="H453" s="234">
        <v>0.0040000000000000001</v>
      </c>
      <c r="I453" s="235"/>
      <c r="J453" s="236">
        <f>ROUND(I453*H453,2)</f>
        <v>0</v>
      </c>
      <c r="K453" s="232" t="s">
        <v>135</v>
      </c>
      <c r="L453" s="42"/>
      <c r="M453" s="237" t="s">
        <v>1</v>
      </c>
      <c r="N453" s="238" t="s">
        <v>43</v>
      </c>
      <c r="O453" s="85"/>
      <c r="P453" s="239">
        <f>O453*H453</f>
        <v>0</v>
      </c>
      <c r="Q453" s="239">
        <v>0</v>
      </c>
      <c r="R453" s="239">
        <f>Q453*H453</f>
        <v>0</v>
      </c>
      <c r="S453" s="239">
        <v>0</v>
      </c>
      <c r="T453" s="240">
        <f>S453*H453</f>
        <v>0</v>
      </c>
      <c r="AR453" s="241" t="s">
        <v>136</v>
      </c>
      <c r="AT453" s="241" t="s">
        <v>131</v>
      </c>
      <c r="AU453" s="241" t="s">
        <v>87</v>
      </c>
      <c r="AY453" s="16" t="s">
        <v>129</v>
      </c>
      <c r="BE453" s="242">
        <f>IF(N453="základní",J453,0)</f>
        <v>0</v>
      </c>
      <c r="BF453" s="242">
        <f>IF(N453="snížená",J453,0)</f>
        <v>0</v>
      </c>
      <c r="BG453" s="242">
        <f>IF(N453="zákl. přenesená",J453,0)</f>
        <v>0</v>
      </c>
      <c r="BH453" s="242">
        <f>IF(N453="sníž. přenesená",J453,0)</f>
        <v>0</v>
      </c>
      <c r="BI453" s="242">
        <f>IF(N453="nulová",J453,0)</f>
        <v>0</v>
      </c>
      <c r="BJ453" s="16" t="s">
        <v>85</v>
      </c>
      <c r="BK453" s="242">
        <f>ROUND(I453*H453,2)</f>
        <v>0</v>
      </c>
      <c r="BL453" s="16" t="s">
        <v>136</v>
      </c>
      <c r="BM453" s="241" t="s">
        <v>637</v>
      </c>
    </row>
    <row r="454" s="12" customFormat="1">
      <c r="B454" s="243"/>
      <c r="C454" s="244"/>
      <c r="D454" s="245" t="s">
        <v>138</v>
      </c>
      <c r="E454" s="246" t="s">
        <v>1</v>
      </c>
      <c r="F454" s="247" t="s">
        <v>638</v>
      </c>
      <c r="G454" s="244"/>
      <c r="H454" s="246" t="s">
        <v>1</v>
      </c>
      <c r="I454" s="248"/>
      <c r="J454" s="244"/>
      <c r="K454" s="244"/>
      <c r="L454" s="249"/>
      <c r="M454" s="250"/>
      <c r="N454" s="251"/>
      <c r="O454" s="251"/>
      <c r="P454" s="251"/>
      <c r="Q454" s="251"/>
      <c r="R454" s="251"/>
      <c r="S454" s="251"/>
      <c r="T454" s="252"/>
      <c r="AT454" s="253" t="s">
        <v>138</v>
      </c>
      <c r="AU454" s="253" t="s">
        <v>87</v>
      </c>
      <c r="AV454" s="12" t="s">
        <v>85</v>
      </c>
      <c r="AW454" s="12" t="s">
        <v>34</v>
      </c>
      <c r="AX454" s="12" t="s">
        <v>78</v>
      </c>
      <c r="AY454" s="253" t="s">
        <v>129</v>
      </c>
    </row>
    <row r="455" s="13" customFormat="1">
      <c r="B455" s="254"/>
      <c r="C455" s="255"/>
      <c r="D455" s="245" t="s">
        <v>138</v>
      </c>
      <c r="E455" s="256" t="s">
        <v>1</v>
      </c>
      <c r="F455" s="257" t="s">
        <v>639</v>
      </c>
      <c r="G455" s="255"/>
      <c r="H455" s="258">
        <v>0.0040000000000000001</v>
      </c>
      <c r="I455" s="259"/>
      <c r="J455" s="255"/>
      <c r="K455" s="255"/>
      <c r="L455" s="260"/>
      <c r="M455" s="261"/>
      <c r="N455" s="262"/>
      <c r="O455" s="262"/>
      <c r="P455" s="262"/>
      <c r="Q455" s="262"/>
      <c r="R455" s="262"/>
      <c r="S455" s="262"/>
      <c r="T455" s="263"/>
      <c r="AT455" s="264" t="s">
        <v>138</v>
      </c>
      <c r="AU455" s="264" t="s">
        <v>87</v>
      </c>
      <c r="AV455" s="13" t="s">
        <v>87</v>
      </c>
      <c r="AW455" s="13" t="s">
        <v>34</v>
      </c>
      <c r="AX455" s="13" t="s">
        <v>78</v>
      </c>
      <c r="AY455" s="264" t="s">
        <v>129</v>
      </c>
    </row>
    <row r="456" s="14" customFormat="1">
      <c r="B456" s="265"/>
      <c r="C456" s="266"/>
      <c r="D456" s="245" t="s">
        <v>138</v>
      </c>
      <c r="E456" s="267" t="s">
        <v>1</v>
      </c>
      <c r="F456" s="268" t="s">
        <v>141</v>
      </c>
      <c r="G456" s="266"/>
      <c r="H456" s="269">
        <v>0.0040000000000000001</v>
      </c>
      <c r="I456" s="270"/>
      <c r="J456" s="266"/>
      <c r="K456" s="266"/>
      <c r="L456" s="271"/>
      <c r="M456" s="272"/>
      <c r="N456" s="273"/>
      <c r="O456" s="273"/>
      <c r="P456" s="273"/>
      <c r="Q456" s="273"/>
      <c r="R456" s="273"/>
      <c r="S456" s="273"/>
      <c r="T456" s="274"/>
      <c r="AT456" s="275" t="s">
        <v>138</v>
      </c>
      <c r="AU456" s="275" t="s">
        <v>87</v>
      </c>
      <c r="AV456" s="14" t="s">
        <v>136</v>
      </c>
      <c r="AW456" s="14" t="s">
        <v>34</v>
      </c>
      <c r="AX456" s="14" t="s">
        <v>85</v>
      </c>
      <c r="AY456" s="275" t="s">
        <v>129</v>
      </c>
    </row>
    <row r="457" s="1" customFormat="1" ht="24" customHeight="1">
      <c r="B457" s="37"/>
      <c r="C457" s="230" t="s">
        <v>640</v>
      </c>
      <c r="D457" s="230" t="s">
        <v>131</v>
      </c>
      <c r="E457" s="231" t="s">
        <v>253</v>
      </c>
      <c r="F457" s="232" t="s">
        <v>254</v>
      </c>
      <c r="G457" s="233" t="s">
        <v>230</v>
      </c>
      <c r="H457" s="234">
        <v>0.035999999999999997</v>
      </c>
      <c r="I457" s="235"/>
      <c r="J457" s="236">
        <f>ROUND(I457*H457,2)</f>
        <v>0</v>
      </c>
      <c r="K457" s="232" t="s">
        <v>135</v>
      </c>
      <c r="L457" s="42"/>
      <c r="M457" s="237" t="s">
        <v>1</v>
      </c>
      <c r="N457" s="238" t="s">
        <v>43</v>
      </c>
      <c r="O457" s="85"/>
      <c r="P457" s="239">
        <f>O457*H457</f>
        <v>0</v>
      </c>
      <c r="Q457" s="239">
        <v>0</v>
      </c>
      <c r="R457" s="239">
        <f>Q457*H457</f>
        <v>0</v>
      </c>
      <c r="S457" s="239">
        <v>0</v>
      </c>
      <c r="T457" s="240">
        <f>S457*H457</f>
        <v>0</v>
      </c>
      <c r="AR457" s="241" t="s">
        <v>136</v>
      </c>
      <c r="AT457" s="241" t="s">
        <v>131</v>
      </c>
      <c r="AU457" s="241" t="s">
        <v>87</v>
      </c>
      <c r="AY457" s="16" t="s">
        <v>129</v>
      </c>
      <c r="BE457" s="242">
        <f>IF(N457="základní",J457,0)</f>
        <v>0</v>
      </c>
      <c r="BF457" s="242">
        <f>IF(N457="snížená",J457,0)</f>
        <v>0</v>
      </c>
      <c r="BG457" s="242">
        <f>IF(N457="zákl. přenesená",J457,0)</f>
        <v>0</v>
      </c>
      <c r="BH457" s="242">
        <f>IF(N457="sníž. přenesená",J457,0)</f>
        <v>0</v>
      </c>
      <c r="BI457" s="242">
        <f>IF(N457="nulová",J457,0)</f>
        <v>0</v>
      </c>
      <c r="BJ457" s="16" t="s">
        <v>85</v>
      </c>
      <c r="BK457" s="242">
        <f>ROUND(I457*H457,2)</f>
        <v>0</v>
      </c>
      <c r="BL457" s="16" t="s">
        <v>136</v>
      </c>
      <c r="BM457" s="241" t="s">
        <v>641</v>
      </c>
    </row>
    <row r="458" s="12" customFormat="1">
      <c r="B458" s="243"/>
      <c r="C458" s="244"/>
      <c r="D458" s="245" t="s">
        <v>138</v>
      </c>
      <c r="E458" s="246" t="s">
        <v>1</v>
      </c>
      <c r="F458" s="247" t="s">
        <v>642</v>
      </c>
      <c r="G458" s="244"/>
      <c r="H458" s="246" t="s">
        <v>1</v>
      </c>
      <c r="I458" s="248"/>
      <c r="J458" s="244"/>
      <c r="K458" s="244"/>
      <c r="L458" s="249"/>
      <c r="M458" s="250"/>
      <c r="N458" s="251"/>
      <c r="O458" s="251"/>
      <c r="P458" s="251"/>
      <c r="Q458" s="251"/>
      <c r="R458" s="251"/>
      <c r="S458" s="251"/>
      <c r="T458" s="252"/>
      <c r="AT458" s="253" t="s">
        <v>138</v>
      </c>
      <c r="AU458" s="253" t="s">
        <v>87</v>
      </c>
      <c r="AV458" s="12" t="s">
        <v>85</v>
      </c>
      <c r="AW458" s="12" t="s">
        <v>34</v>
      </c>
      <c r="AX458" s="12" t="s">
        <v>78</v>
      </c>
      <c r="AY458" s="253" t="s">
        <v>129</v>
      </c>
    </row>
    <row r="459" s="13" customFormat="1">
      <c r="B459" s="254"/>
      <c r="C459" s="255"/>
      <c r="D459" s="245" t="s">
        <v>138</v>
      </c>
      <c r="E459" s="256" t="s">
        <v>1</v>
      </c>
      <c r="F459" s="257" t="s">
        <v>643</v>
      </c>
      <c r="G459" s="255"/>
      <c r="H459" s="258">
        <v>0.035999999999999997</v>
      </c>
      <c r="I459" s="259"/>
      <c r="J459" s="255"/>
      <c r="K459" s="255"/>
      <c r="L459" s="260"/>
      <c r="M459" s="261"/>
      <c r="N459" s="262"/>
      <c r="O459" s="262"/>
      <c r="P459" s="262"/>
      <c r="Q459" s="262"/>
      <c r="R459" s="262"/>
      <c r="S459" s="262"/>
      <c r="T459" s="263"/>
      <c r="AT459" s="264" t="s">
        <v>138</v>
      </c>
      <c r="AU459" s="264" t="s">
        <v>87</v>
      </c>
      <c r="AV459" s="13" t="s">
        <v>87</v>
      </c>
      <c r="AW459" s="13" t="s">
        <v>34</v>
      </c>
      <c r="AX459" s="13" t="s">
        <v>78</v>
      </c>
      <c r="AY459" s="264" t="s">
        <v>129</v>
      </c>
    </row>
    <row r="460" s="14" customFormat="1">
      <c r="B460" s="265"/>
      <c r="C460" s="266"/>
      <c r="D460" s="245" t="s">
        <v>138</v>
      </c>
      <c r="E460" s="267" t="s">
        <v>1</v>
      </c>
      <c r="F460" s="268" t="s">
        <v>141</v>
      </c>
      <c r="G460" s="266"/>
      <c r="H460" s="269">
        <v>0.035999999999999997</v>
      </c>
      <c r="I460" s="270"/>
      <c r="J460" s="266"/>
      <c r="K460" s="266"/>
      <c r="L460" s="271"/>
      <c r="M460" s="272"/>
      <c r="N460" s="273"/>
      <c r="O460" s="273"/>
      <c r="P460" s="273"/>
      <c r="Q460" s="273"/>
      <c r="R460" s="273"/>
      <c r="S460" s="273"/>
      <c r="T460" s="274"/>
      <c r="AT460" s="275" t="s">
        <v>138</v>
      </c>
      <c r="AU460" s="275" t="s">
        <v>87</v>
      </c>
      <c r="AV460" s="14" t="s">
        <v>136</v>
      </c>
      <c r="AW460" s="14" t="s">
        <v>34</v>
      </c>
      <c r="AX460" s="14" t="s">
        <v>85</v>
      </c>
      <c r="AY460" s="275" t="s">
        <v>129</v>
      </c>
    </row>
    <row r="461" s="1" customFormat="1" ht="24" customHeight="1">
      <c r="B461" s="37"/>
      <c r="C461" s="230" t="s">
        <v>644</v>
      </c>
      <c r="D461" s="230" t="s">
        <v>131</v>
      </c>
      <c r="E461" s="231" t="s">
        <v>265</v>
      </c>
      <c r="F461" s="232" t="s">
        <v>266</v>
      </c>
      <c r="G461" s="233" t="s">
        <v>230</v>
      </c>
      <c r="H461" s="234">
        <v>0.0040000000000000001</v>
      </c>
      <c r="I461" s="235"/>
      <c r="J461" s="236">
        <f>ROUND(I461*H461,2)</f>
        <v>0</v>
      </c>
      <c r="K461" s="232" t="s">
        <v>135</v>
      </c>
      <c r="L461" s="42"/>
      <c r="M461" s="237" t="s">
        <v>1</v>
      </c>
      <c r="N461" s="238" t="s">
        <v>43</v>
      </c>
      <c r="O461" s="85"/>
      <c r="P461" s="239">
        <f>O461*H461</f>
        <v>0</v>
      </c>
      <c r="Q461" s="239">
        <v>0</v>
      </c>
      <c r="R461" s="239">
        <f>Q461*H461</f>
        <v>0</v>
      </c>
      <c r="S461" s="239">
        <v>0</v>
      </c>
      <c r="T461" s="240">
        <f>S461*H461</f>
        <v>0</v>
      </c>
      <c r="AR461" s="241" t="s">
        <v>136</v>
      </c>
      <c r="AT461" s="241" t="s">
        <v>131</v>
      </c>
      <c r="AU461" s="241" t="s">
        <v>87</v>
      </c>
      <c r="AY461" s="16" t="s">
        <v>129</v>
      </c>
      <c r="BE461" s="242">
        <f>IF(N461="základní",J461,0)</f>
        <v>0</v>
      </c>
      <c r="BF461" s="242">
        <f>IF(N461="snížená",J461,0)</f>
        <v>0</v>
      </c>
      <c r="BG461" s="242">
        <f>IF(N461="zákl. přenesená",J461,0)</f>
        <v>0</v>
      </c>
      <c r="BH461" s="242">
        <f>IF(N461="sníž. přenesená",J461,0)</f>
        <v>0</v>
      </c>
      <c r="BI461" s="242">
        <f>IF(N461="nulová",J461,0)</f>
        <v>0</v>
      </c>
      <c r="BJ461" s="16" t="s">
        <v>85</v>
      </c>
      <c r="BK461" s="242">
        <f>ROUND(I461*H461,2)</f>
        <v>0</v>
      </c>
      <c r="BL461" s="16" t="s">
        <v>136</v>
      </c>
      <c r="BM461" s="241" t="s">
        <v>645</v>
      </c>
    </row>
    <row r="462" s="12" customFormat="1">
      <c r="B462" s="243"/>
      <c r="C462" s="244"/>
      <c r="D462" s="245" t="s">
        <v>138</v>
      </c>
      <c r="E462" s="246" t="s">
        <v>1</v>
      </c>
      <c r="F462" s="247" t="s">
        <v>638</v>
      </c>
      <c r="G462" s="244"/>
      <c r="H462" s="246" t="s">
        <v>1</v>
      </c>
      <c r="I462" s="248"/>
      <c r="J462" s="244"/>
      <c r="K462" s="244"/>
      <c r="L462" s="249"/>
      <c r="M462" s="250"/>
      <c r="N462" s="251"/>
      <c r="O462" s="251"/>
      <c r="P462" s="251"/>
      <c r="Q462" s="251"/>
      <c r="R462" s="251"/>
      <c r="S462" s="251"/>
      <c r="T462" s="252"/>
      <c r="AT462" s="253" t="s">
        <v>138</v>
      </c>
      <c r="AU462" s="253" t="s">
        <v>87</v>
      </c>
      <c r="AV462" s="12" t="s">
        <v>85</v>
      </c>
      <c r="AW462" s="12" t="s">
        <v>34</v>
      </c>
      <c r="AX462" s="12" t="s">
        <v>78</v>
      </c>
      <c r="AY462" s="253" t="s">
        <v>129</v>
      </c>
    </row>
    <row r="463" s="13" customFormat="1">
      <c r="B463" s="254"/>
      <c r="C463" s="255"/>
      <c r="D463" s="245" t="s">
        <v>138</v>
      </c>
      <c r="E463" s="256" t="s">
        <v>1</v>
      </c>
      <c r="F463" s="257" t="s">
        <v>639</v>
      </c>
      <c r="G463" s="255"/>
      <c r="H463" s="258">
        <v>0.0040000000000000001</v>
      </c>
      <c r="I463" s="259"/>
      <c r="J463" s="255"/>
      <c r="K463" s="255"/>
      <c r="L463" s="260"/>
      <c r="M463" s="261"/>
      <c r="N463" s="262"/>
      <c r="O463" s="262"/>
      <c r="P463" s="262"/>
      <c r="Q463" s="262"/>
      <c r="R463" s="262"/>
      <c r="S463" s="262"/>
      <c r="T463" s="263"/>
      <c r="AT463" s="264" t="s">
        <v>138</v>
      </c>
      <c r="AU463" s="264" t="s">
        <v>87</v>
      </c>
      <c r="AV463" s="13" t="s">
        <v>87</v>
      </c>
      <c r="AW463" s="13" t="s">
        <v>34</v>
      </c>
      <c r="AX463" s="13" t="s">
        <v>78</v>
      </c>
      <c r="AY463" s="264" t="s">
        <v>129</v>
      </c>
    </row>
    <row r="464" s="14" customFormat="1">
      <c r="B464" s="265"/>
      <c r="C464" s="266"/>
      <c r="D464" s="245" t="s">
        <v>138</v>
      </c>
      <c r="E464" s="267" t="s">
        <v>1</v>
      </c>
      <c r="F464" s="268" t="s">
        <v>141</v>
      </c>
      <c r="G464" s="266"/>
      <c r="H464" s="269">
        <v>0.0040000000000000001</v>
      </c>
      <c r="I464" s="270"/>
      <c r="J464" s="266"/>
      <c r="K464" s="266"/>
      <c r="L464" s="271"/>
      <c r="M464" s="272"/>
      <c r="N464" s="273"/>
      <c r="O464" s="273"/>
      <c r="P464" s="273"/>
      <c r="Q464" s="273"/>
      <c r="R464" s="273"/>
      <c r="S464" s="273"/>
      <c r="T464" s="274"/>
      <c r="AT464" s="275" t="s">
        <v>138</v>
      </c>
      <c r="AU464" s="275" t="s">
        <v>87</v>
      </c>
      <c r="AV464" s="14" t="s">
        <v>136</v>
      </c>
      <c r="AW464" s="14" t="s">
        <v>34</v>
      </c>
      <c r="AX464" s="14" t="s">
        <v>85</v>
      </c>
      <c r="AY464" s="275" t="s">
        <v>129</v>
      </c>
    </row>
    <row r="465" s="11" customFormat="1" ht="22.8" customHeight="1">
      <c r="B465" s="214"/>
      <c r="C465" s="215"/>
      <c r="D465" s="216" t="s">
        <v>77</v>
      </c>
      <c r="E465" s="228" t="s">
        <v>285</v>
      </c>
      <c r="F465" s="228" t="s">
        <v>286</v>
      </c>
      <c r="G465" s="215"/>
      <c r="H465" s="215"/>
      <c r="I465" s="218"/>
      <c r="J465" s="229">
        <f>BK465</f>
        <v>0</v>
      </c>
      <c r="K465" s="215"/>
      <c r="L465" s="220"/>
      <c r="M465" s="221"/>
      <c r="N465" s="222"/>
      <c r="O465" s="222"/>
      <c r="P465" s="223">
        <f>SUM(P466:P467)</f>
        <v>0</v>
      </c>
      <c r="Q465" s="222"/>
      <c r="R465" s="223">
        <f>SUM(R466:R467)</f>
        <v>0</v>
      </c>
      <c r="S465" s="222"/>
      <c r="T465" s="224">
        <f>SUM(T466:T467)</f>
        <v>0</v>
      </c>
      <c r="AR465" s="225" t="s">
        <v>85</v>
      </c>
      <c r="AT465" s="226" t="s">
        <v>77</v>
      </c>
      <c r="AU465" s="226" t="s">
        <v>85</v>
      </c>
      <c r="AY465" s="225" t="s">
        <v>129</v>
      </c>
      <c r="BK465" s="227">
        <f>SUM(BK466:BK467)</f>
        <v>0</v>
      </c>
    </row>
    <row r="466" s="1" customFormat="1" ht="24" customHeight="1">
      <c r="B466" s="37"/>
      <c r="C466" s="230" t="s">
        <v>646</v>
      </c>
      <c r="D466" s="230" t="s">
        <v>131</v>
      </c>
      <c r="E466" s="231" t="s">
        <v>288</v>
      </c>
      <c r="F466" s="232" t="s">
        <v>289</v>
      </c>
      <c r="G466" s="233" t="s">
        <v>230</v>
      </c>
      <c r="H466" s="234">
        <v>142.53200000000001</v>
      </c>
      <c r="I466" s="235"/>
      <c r="J466" s="236">
        <f>ROUND(I466*H466,2)</f>
        <v>0</v>
      </c>
      <c r="K466" s="232" t="s">
        <v>135</v>
      </c>
      <c r="L466" s="42"/>
      <c r="M466" s="237" t="s">
        <v>1</v>
      </c>
      <c r="N466" s="238" t="s">
        <v>43</v>
      </c>
      <c r="O466" s="85"/>
      <c r="P466" s="239">
        <f>O466*H466</f>
        <v>0</v>
      </c>
      <c r="Q466" s="239">
        <v>0</v>
      </c>
      <c r="R466" s="239">
        <f>Q466*H466</f>
        <v>0</v>
      </c>
      <c r="S466" s="239">
        <v>0</v>
      </c>
      <c r="T466" s="240">
        <f>S466*H466</f>
        <v>0</v>
      </c>
      <c r="AR466" s="241" t="s">
        <v>136</v>
      </c>
      <c r="AT466" s="241" t="s">
        <v>131</v>
      </c>
      <c r="AU466" s="241" t="s">
        <v>87</v>
      </c>
      <c r="AY466" s="16" t="s">
        <v>129</v>
      </c>
      <c r="BE466" s="242">
        <f>IF(N466="základní",J466,0)</f>
        <v>0</v>
      </c>
      <c r="BF466" s="242">
        <f>IF(N466="snížená",J466,0)</f>
        <v>0</v>
      </c>
      <c r="BG466" s="242">
        <f>IF(N466="zákl. přenesená",J466,0)</f>
        <v>0</v>
      </c>
      <c r="BH466" s="242">
        <f>IF(N466="sníž. přenesená",J466,0)</f>
        <v>0</v>
      </c>
      <c r="BI466" s="242">
        <f>IF(N466="nulová",J466,0)</f>
        <v>0</v>
      </c>
      <c r="BJ466" s="16" t="s">
        <v>85</v>
      </c>
      <c r="BK466" s="242">
        <f>ROUND(I466*H466,2)</f>
        <v>0</v>
      </c>
      <c r="BL466" s="16" t="s">
        <v>136</v>
      </c>
      <c r="BM466" s="241" t="s">
        <v>647</v>
      </c>
    </row>
    <row r="467" s="1" customFormat="1" ht="24" customHeight="1">
      <c r="B467" s="37"/>
      <c r="C467" s="230" t="s">
        <v>648</v>
      </c>
      <c r="D467" s="230" t="s">
        <v>131</v>
      </c>
      <c r="E467" s="231" t="s">
        <v>292</v>
      </c>
      <c r="F467" s="232" t="s">
        <v>293</v>
      </c>
      <c r="G467" s="233" t="s">
        <v>230</v>
      </c>
      <c r="H467" s="234">
        <v>142.53200000000001</v>
      </c>
      <c r="I467" s="235"/>
      <c r="J467" s="236">
        <f>ROUND(I467*H467,2)</f>
        <v>0</v>
      </c>
      <c r="K467" s="232" t="s">
        <v>135</v>
      </c>
      <c r="L467" s="42"/>
      <c r="M467" s="276" t="s">
        <v>1</v>
      </c>
      <c r="N467" s="277" t="s">
        <v>43</v>
      </c>
      <c r="O467" s="278"/>
      <c r="P467" s="279">
        <f>O467*H467</f>
        <v>0</v>
      </c>
      <c r="Q467" s="279">
        <v>0</v>
      </c>
      <c r="R467" s="279">
        <f>Q467*H467</f>
        <v>0</v>
      </c>
      <c r="S467" s="279">
        <v>0</v>
      </c>
      <c r="T467" s="280">
        <f>S467*H467</f>
        <v>0</v>
      </c>
      <c r="AR467" s="241" t="s">
        <v>136</v>
      </c>
      <c r="AT467" s="241" t="s">
        <v>131</v>
      </c>
      <c r="AU467" s="241" t="s">
        <v>87</v>
      </c>
      <c r="AY467" s="16" t="s">
        <v>129</v>
      </c>
      <c r="BE467" s="242">
        <f>IF(N467="základní",J467,0)</f>
        <v>0</v>
      </c>
      <c r="BF467" s="242">
        <f>IF(N467="snížená",J467,0)</f>
        <v>0</v>
      </c>
      <c r="BG467" s="242">
        <f>IF(N467="zákl. přenesená",J467,0)</f>
        <v>0</v>
      </c>
      <c r="BH467" s="242">
        <f>IF(N467="sníž. přenesená",J467,0)</f>
        <v>0</v>
      </c>
      <c r="BI467" s="242">
        <f>IF(N467="nulová",J467,0)</f>
        <v>0</v>
      </c>
      <c r="BJ467" s="16" t="s">
        <v>85</v>
      </c>
      <c r="BK467" s="242">
        <f>ROUND(I467*H467,2)</f>
        <v>0</v>
      </c>
      <c r="BL467" s="16" t="s">
        <v>136</v>
      </c>
      <c r="BM467" s="241" t="s">
        <v>649</v>
      </c>
    </row>
    <row r="468" s="1" customFormat="1" ht="6.96" customHeight="1">
      <c r="B468" s="60"/>
      <c r="C468" s="61"/>
      <c r="D468" s="61"/>
      <c r="E468" s="61"/>
      <c r="F468" s="61"/>
      <c r="G468" s="61"/>
      <c r="H468" s="61"/>
      <c r="I468" s="181"/>
      <c r="J468" s="61"/>
      <c r="K468" s="61"/>
      <c r="L468" s="42"/>
    </row>
  </sheetData>
  <sheetProtection sheet="1" autoFilter="0" formatColumns="0" formatRows="0" objects="1" scenarios="1" spinCount="100000" saltValue="hIP40LOY9tUV0OQnnUrQJyaMAeCLdUghsUvbig2/ASYVx/usJuu5fQeFuehe0VQRRljXMCxS7pvVrPlLrBBN7Q==" hashValue="VVC64ICxAeRnIrwDC+58Gskw5Ot5PuCwAOQXPIbqwTaeq/qqqNWwgVQhojYpB07WCD9cTOie5M4bmcEhcPgtMg==" algorithmName="SHA-512" password="CC35"/>
  <autoFilter ref="C126:K46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98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87</v>
      </c>
    </row>
    <row r="4" ht="24.96" customHeight="1">
      <c r="B4" s="19"/>
      <c r="D4" s="144" t="s">
        <v>99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 xml:space="preserve">Rychnov nad  Kněžnou, úprava příjezdu k objektu ZŠ u zimního stadionu</v>
      </c>
      <c r="F7" s="146"/>
      <c r="G7" s="146"/>
      <c r="H7" s="146"/>
      <c r="L7" s="19"/>
    </row>
    <row r="8" s="1" customFormat="1" ht="12" customHeight="1">
      <c r="B8" s="42"/>
      <c r="D8" s="146" t="s">
        <v>100</v>
      </c>
      <c r="I8" s="148"/>
      <c r="L8" s="42"/>
    </row>
    <row r="9" s="1" customFormat="1" ht="36.96" customHeight="1">
      <c r="B9" s="42"/>
      <c r="E9" s="149" t="s">
        <v>650</v>
      </c>
      <c r="F9" s="1"/>
      <c r="G9" s="1"/>
      <c r="H9" s="1"/>
      <c r="I9" s="148"/>
      <c r="L9" s="42"/>
    </row>
    <row r="10" s="1" customFormat="1">
      <c r="B10" s="42"/>
      <c r="I10" s="148"/>
      <c r="L10" s="42"/>
    </row>
    <row r="11" s="1" customFormat="1" ht="12" customHeight="1">
      <c r="B11" s="42"/>
      <c r="D11" s="146" t="s">
        <v>18</v>
      </c>
      <c r="F11" s="135" t="s">
        <v>19</v>
      </c>
      <c r="I11" s="150" t="s">
        <v>20</v>
      </c>
      <c r="J11" s="135" t="s">
        <v>1</v>
      </c>
      <c r="L11" s="42"/>
    </row>
    <row r="12" s="1" customFormat="1" ht="12" customHeight="1">
      <c r="B12" s="42"/>
      <c r="D12" s="146" t="s">
        <v>22</v>
      </c>
      <c r="F12" s="135" t="s">
        <v>23</v>
      </c>
      <c r="I12" s="150" t="s">
        <v>24</v>
      </c>
      <c r="J12" s="151" t="str">
        <f>'Rekapitulace stavby'!AN8</f>
        <v>22. 10. 2019</v>
      </c>
      <c r="L12" s="42"/>
    </row>
    <row r="13" s="1" customFormat="1" ht="10.8" customHeight="1">
      <c r="B13" s="42"/>
      <c r="I13" s="148"/>
      <c r="L13" s="42"/>
    </row>
    <row r="14" s="1" customFormat="1" ht="12" customHeight="1">
      <c r="B14" s="42"/>
      <c r="D14" s="146" t="s">
        <v>26</v>
      </c>
      <c r="I14" s="150" t="s">
        <v>27</v>
      </c>
      <c r="J14" s="135" t="str">
        <f>IF('Rekapitulace stavby'!AN10="","",'Rekapitulace stavby'!AN10)</f>
        <v/>
      </c>
      <c r="L14" s="42"/>
    </row>
    <row r="15" s="1" customFormat="1" ht="18" customHeight="1">
      <c r="B15" s="42"/>
      <c r="E15" s="135" t="str">
        <f>IF('Rekapitulace stavby'!E11="","",'Rekapitulace stavby'!E11)</f>
        <v xml:space="preserve"> </v>
      </c>
      <c r="I15" s="150" t="s">
        <v>29</v>
      </c>
      <c r="J15" s="135" t="str">
        <f>IF('Rekapitulace stavby'!AN11="","",'Rekapitulace stavby'!AN11)</f>
        <v/>
      </c>
      <c r="L15" s="42"/>
    </row>
    <row r="16" s="1" customFormat="1" ht="6.96" customHeight="1">
      <c r="B16" s="42"/>
      <c r="I16" s="148"/>
      <c r="L16" s="42"/>
    </row>
    <row r="17" s="1" customFormat="1" ht="12" customHeight="1">
      <c r="B17" s="42"/>
      <c r="D17" s="146" t="s">
        <v>30</v>
      </c>
      <c r="I17" s="150" t="s">
        <v>27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5"/>
      <c r="G18" s="135"/>
      <c r="H18" s="135"/>
      <c r="I18" s="150" t="s">
        <v>29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48"/>
      <c r="L19" s="42"/>
    </row>
    <row r="20" s="1" customFormat="1" ht="12" customHeight="1">
      <c r="B20" s="42"/>
      <c r="D20" s="146" t="s">
        <v>32</v>
      </c>
      <c r="I20" s="150" t="s">
        <v>27</v>
      </c>
      <c r="J20" s="135" t="s">
        <v>1</v>
      </c>
      <c r="L20" s="42"/>
    </row>
    <row r="21" s="1" customFormat="1" ht="18" customHeight="1">
      <c r="B21" s="42"/>
      <c r="E21" s="135" t="s">
        <v>33</v>
      </c>
      <c r="I21" s="150" t="s">
        <v>29</v>
      </c>
      <c r="J21" s="135" t="s">
        <v>1</v>
      </c>
      <c r="L21" s="42"/>
    </row>
    <row r="22" s="1" customFormat="1" ht="6.96" customHeight="1">
      <c r="B22" s="42"/>
      <c r="I22" s="148"/>
      <c r="L22" s="42"/>
    </row>
    <row r="23" s="1" customFormat="1" ht="12" customHeight="1">
      <c r="B23" s="42"/>
      <c r="D23" s="146" t="s">
        <v>35</v>
      </c>
      <c r="I23" s="150" t="s">
        <v>27</v>
      </c>
      <c r="J23" s="135" t="s">
        <v>1</v>
      </c>
      <c r="L23" s="42"/>
    </row>
    <row r="24" s="1" customFormat="1" ht="18" customHeight="1">
      <c r="B24" s="42"/>
      <c r="E24" s="135" t="s">
        <v>36</v>
      </c>
      <c r="I24" s="150" t="s">
        <v>29</v>
      </c>
      <c r="J24" s="135" t="s">
        <v>1</v>
      </c>
      <c r="L24" s="42"/>
    </row>
    <row r="25" s="1" customFormat="1" ht="6.96" customHeight="1">
      <c r="B25" s="42"/>
      <c r="I25" s="148"/>
      <c r="L25" s="42"/>
    </row>
    <row r="26" s="1" customFormat="1" ht="12" customHeight="1">
      <c r="B26" s="42"/>
      <c r="D26" s="146" t="s">
        <v>37</v>
      </c>
      <c r="I26" s="148"/>
      <c r="L26" s="42"/>
    </row>
    <row r="27" s="7" customFormat="1" ht="16.5" customHeight="1">
      <c r="B27" s="152"/>
      <c r="E27" s="153" t="s">
        <v>1</v>
      </c>
      <c r="F27" s="153"/>
      <c r="G27" s="153"/>
      <c r="H27" s="153"/>
      <c r="I27" s="154"/>
      <c r="L27" s="152"/>
    </row>
    <row r="28" s="1" customFormat="1" ht="6.96" customHeight="1">
      <c r="B28" s="42"/>
      <c r="I28" s="14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55"/>
      <c r="J29" s="77"/>
      <c r="K29" s="77"/>
      <c r="L29" s="42"/>
    </row>
    <row r="30" s="1" customFormat="1" ht="25.44" customHeight="1">
      <c r="B30" s="42"/>
      <c r="D30" s="156" t="s">
        <v>38</v>
      </c>
      <c r="I30" s="148"/>
      <c r="J30" s="157">
        <f>ROUND(J122,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14.4" customHeight="1">
      <c r="B32" s="42"/>
      <c r="F32" s="158" t="s">
        <v>40</v>
      </c>
      <c r="I32" s="159" t="s">
        <v>39</v>
      </c>
      <c r="J32" s="158" t="s">
        <v>41</v>
      </c>
      <c r="L32" s="42"/>
    </row>
    <row r="33" s="1" customFormat="1" ht="14.4" customHeight="1">
      <c r="B33" s="42"/>
      <c r="D33" s="160" t="s">
        <v>42</v>
      </c>
      <c r="E33" s="146" t="s">
        <v>43</v>
      </c>
      <c r="F33" s="161">
        <f>ROUND((SUM(BE122:BE147)),  2)</f>
        <v>0</v>
      </c>
      <c r="I33" s="162">
        <v>0.20999999999999999</v>
      </c>
      <c r="J33" s="161">
        <f>ROUND(((SUM(BE122:BE147))*I33),  2)</f>
        <v>0</v>
      </c>
      <c r="L33" s="42"/>
    </row>
    <row r="34" s="1" customFormat="1" ht="14.4" customHeight="1">
      <c r="B34" s="42"/>
      <c r="E34" s="146" t="s">
        <v>44</v>
      </c>
      <c r="F34" s="161">
        <f>ROUND((SUM(BF122:BF147)),  2)</f>
        <v>0</v>
      </c>
      <c r="I34" s="162">
        <v>0.14999999999999999</v>
      </c>
      <c r="J34" s="161">
        <f>ROUND(((SUM(BF122:BF147))*I34),  2)</f>
        <v>0</v>
      </c>
      <c r="L34" s="42"/>
    </row>
    <row r="35" hidden="1" s="1" customFormat="1" ht="14.4" customHeight="1">
      <c r="B35" s="42"/>
      <c r="E35" s="146" t="s">
        <v>45</v>
      </c>
      <c r="F35" s="161">
        <f>ROUND((SUM(BG122:BG147)),  2)</f>
        <v>0</v>
      </c>
      <c r="I35" s="162">
        <v>0.20999999999999999</v>
      </c>
      <c r="J35" s="161">
        <f>0</f>
        <v>0</v>
      </c>
      <c r="L35" s="42"/>
    </row>
    <row r="36" hidden="1" s="1" customFormat="1" ht="14.4" customHeight="1">
      <c r="B36" s="42"/>
      <c r="E36" s="146" t="s">
        <v>46</v>
      </c>
      <c r="F36" s="161">
        <f>ROUND((SUM(BH122:BH147)),  2)</f>
        <v>0</v>
      </c>
      <c r="I36" s="162">
        <v>0.14999999999999999</v>
      </c>
      <c r="J36" s="161">
        <f>0</f>
        <v>0</v>
      </c>
      <c r="L36" s="42"/>
    </row>
    <row r="37" hidden="1" s="1" customFormat="1" ht="14.4" customHeight="1">
      <c r="B37" s="42"/>
      <c r="E37" s="146" t="s">
        <v>47</v>
      </c>
      <c r="F37" s="161">
        <f>ROUND((SUM(BI122:BI147)),  2)</f>
        <v>0</v>
      </c>
      <c r="I37" s="162">
        <v>0</v>
      </c>
      <c r="J37" s="161">
        <f>0</f>
        <v>0</v>
      </c>
      <c r="L37" s="42"/>
    </row>
    <row r="38" s="1" customFormat="1" ht="6.96" customHeight="1">
      <c r="B38" s="42"/>
      <c r="I38" s="148"/>
      <c r="L38" s="42"/>
    </row>
    <row r="39" s="1" customFormat="1" ht="25.44" customHeight="1">
      <c r="B39" s="42"/>
      <c r="C39" s="163"/>
      <c r="D39" s="164" t="s">
        <v>48</v>
      </c>
      <c r="E39" s="165"/>
      <c r="F39" s="165"/>
      <c r="G39" s="166" t="s">
        <v>49</v>
      </c>
      <c r="H39" s="167" t="s">
        <v>50</v>
      </c>
      <c r="I39" s="168"/>
      <c r="J39" s="169">
        <f>SUM(J30:J37)</f>
        <v>0</v>
      </c>
      <c r="K39" s="170"/>
      <c r="L39" s="42"/>
    </row>
    <row r="40" s="1" customFormat="1" ht="14.4" customHeight="1">
      <c r="B40" s="42"/>
      <c r="I40" s="14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51</v>
      </c>
      <c r="E50" s="172"/>
      <c r="F50" s="172"/>
      <c r="G50" s="171" t="s">
        <v>52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53</v>
      </c>
      <c r="E61" s="175"/>
      <c r="F61" s="176" t="s">
        <v>54</v>
      </c>
      <c r="G61" s="174" t="s">
        <v>53</v>
      </c>
      <c r="H61" s="175"/>
      <c r="I61" s="177"/>
      <c r="J61" s="178" t="s">
        <v>54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55</v>
      </c>
      <c r="E65" s="172"/>
      <c r="F65" s="172"/>
      <c r="G65" s="171" t="s">
        <v>56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53</v>
      </c>
      <c r="E76" s="175"/>
      <c r="F76" s="176" t="s">
        <v>54</v>
      </c>
      <c r="G76" s="174" t="s">
        <v>53</v>
      </c>
      <c r="H76" s="175"/>
      <c r="I76" s="177"/>
      <c r="J76" s="178" t="s">
        <v>54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104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 xml:space="preserve">Rychnov nad  Kněžnou, úprava příjezdu k objektu ZŠ u zimního stadionu</v>
      </c>
      <c r="F85" s="31"/>
      <c r="G85" s="31"/>
      <c r="H85" s="31"/>
      <c r="I85" s="148"/>
      <c r="J85" s="38"/>
      <c r="K85" s="38"/>
      <c r="L85" s="42"/>
    </row>
    <row r="86" s="1" customFormat="1" ht="12" customHeight="1">
      <c r="B86" s="37"/>
      <c r="C86" s="31" t="s">
        <v>100</v>
      </c>
      <c r="D86" s="38"/>
      <c r="E86" s="38"/>
      <c r="F86" s="38"/>
      <c r="G86" s="38"/>
      <c r="H86" s="38"/>
      <c r="I86" s="14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B - Vedlejší a ostatní náklady</v>
      </c>
      <c r="F87" s="38"/>
      <c r="G87" s="38"/>
      <c r="H87" s="38"/>
      <c r="I87" s="14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2" customHeight="1">
      <c r="B89" s="37"/>
      <c r="C89" s="31" t="s">
        <v>22</v>
      </c>
      <c r="D89" s="38"/>
      <c r="E89" s="38"/>
      <c r="F89" s="26" t="str">
        <f>F12</f>
        <v>Rychnov nad Kněžnou</v>
      </c>
      <c r="G89" s="38"/>
      <c r="H89" s="38"/>
      <c r="I89" s="150" t="s">
        <v>24</v>
      </c>
      <c r="J89" s="73" t="str">
        <f>IF(J12="","",J12)</f>
        <v>22. 10. 2019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27.9" customHeight="1">
      <c r="B91" s="37"/>
      <c r="C91" s="31" t="s">
        <v>26</v>
      </c>
      <c r="D91" s="38"/>
      <c r="E91" s="38"/>
      <c r="F91" s="26" t="str">
        <f>E15</f>
        <v xml:space="preserve"> </v>
      </c>
      <c r="G91" s="38"/>
      <c r="H91" s="38"/>
      <c r="I91" s="150" t="s">
        <v>32</v>
      </c>
      <c r="J91" s="35" t="str">
        <f>E21</f>
        <v>VIAPROJEKT s.r.o. HK</v>
      </c>
      <c r="K91" s="38"/>
      <c r="L91" s="42"/>
    </row>
    <row r="92" s="1" customFormat="1" ht="15.15" customHeight="1">
      <c r="B92" s="37"/>
      <c r="C92" s="31" t="s">
        <v>30</v>
      </c>
      <c r="D92" s="38"/>
      <c r="E92" s="38"/>
      <c r="F92" s="26" t="str">
        <f>IF(E18="","",E18)</f>
        <v>Vyplň údaj</v>
      </c>
      <c r="G92" s="38"/>
      <c r="H92" s="38"/>
      <c r="I92" s="150" t="s">
        <v>35</v>
      </c>
      <c r="J92" s="35" t="str">
        <f>E24</f>
        <v>B.Burešová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48"/>
      <c r="J93" s="38"/>
      <c r="K93" s="38"/>
      <c r="L93" s="42"/>
    </row>
    <row r="94" s="1" customFormat="1" ht="29.28" customHeight="1">
      <c r="B94" s="37"/>
      <c r="C94" s="186" t="s">
        <v>105</v>
      </c>
      <c r="D94" s="187"/>
      <c r="E94" s="187"/>
      <c r="F94" s="187"/>
      <c r="G94" s="187"/>
      <c r="H94" s="187"/>
      <c r="I94" s="188"/>
      <c r="J94" s="189" t="s">
        <v>106</v>
      </c>
      <c r="K94" s="187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2.8" customHeight="1">
      <c r="B96" s="37"/>
      <c r="C96" s="190" t="s">
        <v>107</v>
      </c>
      <c r="D96" s="38"/>
      <c r="E96" s="38"/>
      <c r="F96" s="38"/>
      <c r="G96" s="38"/>
      <c r="H96" s="38"/>
      <c r="I96" s="148"/>
      <c r="J96" s="104">
        <f>J122</f>
        <v>0</v>
      </c>
      <c r="K96" s="38"/>
      <c r="L96" s="42"/>
      <c r="AU96" s="16" t="s">
        <v>108</v>
      </c>
    </row>
    <row r="97" s="8" customFormat="1" ht="24.96" customHeight="1">
      <c r="B97" s="191"/>
      <c r="C97" s="192"/>
      <c r="D97" s="193" t="s">
        <v>651</v>
      </c>
      <c r="E97" s="194"/>
      <c r="F97" s="194"/>
      <c r="G97" s="194"/>
      <c r="H97" s="194"/>
      <c r="I97" s="195"/>
      <c r="J97" s="196">
        <f>J123</f>
        <v>0</v>
      </c>
      <c r="K97" s="192"/>
      <c r="L97" s="197"/>
    </row>
    <row r="98" s="9" customFormat="1" ht="19.92" customHeight="1">
      <c r="B98" s="198"/>
      <c r="C98" s="127"/>
      <c r="D98" s="199" t="s">
        <v>652</v>
      </c>
      <c r="E98" s="200"/>
      <c r="F98" s="200"/>
      <c r="G98" s="200"/>
      <c r="H98" s="200"/>
      <c r="I98" s="201"/>
      <c r="J98" s="202">
        <f>J124</f>
        <v>0</v>
      </c>
      <c r="K98" s="127"/>
      <c r="L98" s="203"/>
    </row>
    <row r="99" s="9" customFormat="1" ht="19.92" customHeight="1">
      <c r="B99" s="198"/>
      <c r="C99" s="127"/>
      <c r="D99" s="199" t="s">
        <v>653</v>
      </c>
      <c r="E99" s="200"/>
      <c r="F99" s="200"/>
      <c r="G99" s="200"/>
      <c r="H99" s="200"/>
      <c r="I99" s="201"/>
      <c r="J99" s="202">
        <f>J130</f>
        <v>0</v>
      </c>
      <c r="K99" s="127"/>
      <c r="L99" s="203"/>
    </row>
    <row r="100" s="9" customFormat="1" ht="19.92" customHeight="1">
      <c r="B100" s="198"/>
      <c r="C100" s="127"/>
      <c r="D100" s="199" t="s">
        <v>654</v>
      </c>
      <c r="E100" s="200"/>
      <c r="F100" s="200"/>
      <c r="G100" s="200"/>
      <c r="H100" s="200"/>
      <c r="I100" s="201"/>
      <c r="J100" s="202">
        <f>J139</f>
        <v>0</v>
      </c>
      <c r="K100" s="127"/>
      <c r="L100" s="203"/>
    </row>
    <row r="101" s="9" customFormat="1" ht="19.92" customHeight="1">
      <c r="B101" s="198"/>
      <c r="C101" s="127"/>
      <c r="D101" s="199" t="s">
        <v>655</v>
      </c>
      <c r="E101" s="200"/>
      <c r="F101" s="200"/>
      <c r="G101" s="200"/>
      <c r="H101" s="200"/>
      <c r="I101" s="201"/>
      <c r="J101" s="202">
        <f>J141</f>
        <v>0</v>
      </c>
      <c r="K101" s="127"/>
      <c r="L101" s="203"/>
    </row>
    <row r="102" s="9" customFormat="1" ht="19.92" customHeight="1">
      <c r="B102" s="198"/>
      <c r="C102" s="127"/>
      <c r="D102" s="199" t="s">
        <v>656</v>
      </c>
      <c r="E102" s="200"/>
      <c r="F102" s="200"/>
      <c r="G102" s="200"/>
      <c r="H102" s="200"/>
      <c r="I102" s="201"/>
      <c r="J102" s="202">
        <f>J146</f>
        <v>0</v>
      </c>
      <c r="K102" s="127"/>
      <c r="L102" s="203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4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81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84"/>
      <c r="J108" s="63"/>
      <c r="K108" s="63"/>
      <c r="L108" s="42"/>
    </row>
    <row r="109" s="1" customFormat="1" ht="24.96" customHeight="1">
      <c r="B109" s="37"/>
      <c r="C109" s="22" t="s">
        <v>114</v>
      </c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1" t="s">
        <v>16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185" t="str">
        <f>E7</f>
        <v xml:space="preserve">Rychnov nad  Kněžnou, úprava příjezdu k objektu ZŠ u zimního stadionu</v>
      </c>
      <c r="F112" s="31"/>
      <c r="G112" s="31"/>
      <c r="H112" s="31"/>
      <c r="I112" s="148"/>
      <c r="J112" s="38"/>
      <c r="K112" s="38"/>
      <c r="L112" s="42"/>
    </row>
    <row r="113" s="1" customFormat="1" ht="12" customHeight="1">
      <c r="B113" s="37"/>
      <c r="C113" s="31" t="s">
        <v>100</v>
      </c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16.5" customHeight="1">
      <c r="B114" s="37"/>
      <c r="C114" s="38"/>
      <c r="D114" s="38"/>
      <c r="E114" s="70" t="str">
        <f>E9</f>
        <v>B - Vedlejší a ostatní náklady</v>
      </c>
      <c r="F114" s="38"/>
      <c r="G114" s="38"/>
      <c r="H114" s="38"/>
      <c r="I114" s="148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2" customHeight="1">
      <c r="B116" s="37"/>
      <c r="C116" s="31" t="s">
        <v>22</v>
      </c>
      <c r="D116" s="38"/>
      <c r="E116" s="38"/>
      <c r="F116" s="26" t="str">
        <f>F12</f>
        <v>Rychnov nad Kněžnou</v>
      </c>
      <c r="G116" s="38"/>
      <c r="H116" s="38"/>
      <c r="I116" s="150" t="s">
        <v>24</v>
      </c>
      <c r="J116" s="73" t="str">
        <f>IF(J12="","",J12)</f>
        <v>22. 10. 2019</v>
      </c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27.9" customHeight="1">
      <c r="B118" s="37"/>
      <c r="C118" s="31" t="s">
        <v>26</v>
      </c>
      <c r="D118" s="38"/>
      <c r="E118" s="38"/>
      <c r="F118" s="26" t="str">
        <f>E15</f>
        <v xml:space="preserve"> </v>
      </c>
      <c r="G118" s="38"/>
      <c r="H118" s="38"/>
      <c r="I118" s="150" t="s">
        <v>32</v>
      </c>
      <c r="J118" s="35" t="str">
        <f>E21</f>
        <v>VIAPROJEKT s.r.o. HK</v>
      </c>
      <c r="K118" s="38"/>
      <c r="L118" s="42"/>
    </row>
    <row r="119" s="1" customFormat="1" ht="15.15" customHeight="1">
      <c r="B119" s="37"/>
      <c r="C119" s="31" t="s">
        <v>30</v>
      </c>
      <c r="D119" s="38"/>
      <c r="E119" s="38"/>
      <c r="F119" s="26" t="str">
        <f>IF(E18="","",E18)</f>
        <v>Vyplň údaj</v>
      </c>
      <c r="G119" s="38"/>
      <c r="H119" s="38"/>
      <c r="I119" s="150" t="s">
        <v>35</v>
      </c>
      <c r="J119" s="35" t="str">
        <f>E24</f>
        <v>B.Burešová</v>
      </c>
      <c r="K119" s="38"/>
      <c r="L119" s="42"/>
    </row>
    <row r="120" s="1" customFormat="1" ht="10.32" customHeight="1">
      <c r="B120" s="37"/>
      <c r="C120" s="38"/>
      <c r="D120" s="38"/>
      <c r="E120" s="38"/>
      <c r="F120" s="38"/>
      <c r="G120" s="38"/>
      <c r="H120" s="38"/>
      <c r="I120" s="148"/>
      <c r="J120" s="38"/>
      <c r="K120" s="38"/>
      <c r="L120" s="42"/>
    </row>
    <row r="121" s="10" customFormat="1" ht="29.28" customHeight="1">
      <c r="B121" s="204"/>
      <c r="C121" s="205" t="s">
        <v>115</v>
      </c>
      <c r="D121" s="206" t="s">
        <v>63</v>
      </c>
      <c r="E121" s="206" t="s">
        <v>59</v>
      </c>
      <c r="F121" s="206" t="s">
        <v>60</v>
      </c>
      <c r="G121" s="206" t="s">
        <v>116</v>
      </c>
      <c r="H121" s="206" t="s">
        <v>117</v>
      </c>
      <c r="I121" s="207" t="s">
        <v>118</v>
      </c>
      <c r="J121" s="206" t="s">
        <v>106</v>
      </c>
      <c r="K121" s="208" t="s">
        <v>119</v>
      </c>
      <c r="L121" s="209"/>
      <c r="M121" s="94" t="s">
        <v>1</v>
      </c>
      <c r="N121" s="95" t="s">
        <v>42</v>
      </c>
      <c r="O121" s="95" t="s">
        <v>120</v>
      </c>
      <c r="P121" s="95" t="s">
        <v>121</v>
      </c>
      <c r="Q121" s="95" t="s">
        <v>122</v>
      </c>
      <c r="R121" s="95" t="s">
        <v>123</v>
      </c>
      <c r="S121" s="95" t="s">
        <v>124</v>
      </c>
      <c r="T121" s="96" t="s">
        <v>125</v>
      </c>
    </row>
    <row r="122" s="1" customFormat="1" ht="22.8" customHeight="1">
      <c r="B122" s="37"/>
      <c r="C122" s="101" t="s">
        <v>126</v>
      </c>
      <c r="D122" s="38"/>
      <c r="E122" s="38"/>
      <c r="F122" s="38"/>
      <c r="G122" s="38"/>
      <c r="H122" s="38"/>
      <c r="I122" s="148"/>
      <c r="J122" s="210">
        <f>BK122</f>
        <v>0</v>
      </c>
      <c r="K122" s="38"/>
      <c r="L122" s="42"/>
      <c r="M122" s="97"/>
      <c r="N122" s="98"/>
      <c r="O122" s="98"/>
      <c r="P122" s="211">
        <f>P123</f>
        <v>0</v>
      </c>
      <c r="Q122" s="98"/>
      <c r="R122" s="211">
        <f>R123</f>
        <v>0</v>
      </c>
      <c r="S122" s="98"/>
      <c r="T122" s="212">
        <f>T123</f>
        <v>0</v>
      </c>
      <c r="AT122" s="16" t="s">
        <v>77</v>
      </c>
      <c r="AU122" s="16" t="s">
        <v>108</v>
      </c>
      <c r="BK122" s="213">
        <f>BK123</f>
        <v>0</v>
      </c>
    </row>
    <row r="123" s="11" customFormat="1" ht="25.92" customHeight="1">
      <c r="B123" s="214"/>
      <c r="C123" s="215"/>
      <c r="D123" s="216" t="s">
        <v>77</v>
      </c>
      <c r="E123" s="217" t="s">
        <v>657</v>
      </c>
      <c r="F123" s="217" t="s">
        <v>658</v>
      </c>
      <c r="G123" s="215"/>
      <c r="H123" s="215"/>
      <c r="I123" s="218"/>
      <c r="J123" s="219">
        <f>BK123</f>
        <v>0</v>
      </c>
      <c r="K123" s="215"/>
      <c r="L123" s="220"/>
      <c r="M123" s="221"/>
      <c r="N123" s="222"/>
      <c r="O123" s="222"/>
      <c r="P123" s="223">
        <f>P124+P130+P139+P141+P146</f>
        <v>0</v>
      </c>
      <c r="Q123" s="222"/>
      <c r="R123" s="223">
        <f>R124+R130+R139+R141+R146</f>
        <v>0</v>
      </c>
      <c r="S123" s="222"/>
      <c r="T123" s="224">
        <f>T124+T130+T139+T141+T146</f>
        <v>0</v>
      </c>
      <c r="AR123" s="225" t="s">
        <v>154</v>
      </c>
      <c r="AT123" s="226" t="s">
        <v>77</v>
      </c>
      <c r="AU123" s="226" t="s">
        <v>78</v>
      </c>
      <c r="AY123" s="225" t="s">
        <v>129</v>
      </c>
      <c r="BK123" s="227">
        <f>BK124+BK130+BK139+BK141+BK146</f>
        <v>0</v>
      </c>
    </row>
    <row r="124" s="11" customFormat="1" ht="22.8" customHeight="1">
      <c r="B124" s="214"/>
      <c r="C124" s="215"/>
      <c r="D124" s="216" t="s">
        <v>77</v>
      </c>
      <c r="E124" s="228" t="s">
        <v>659</v>
      </c>
      <c r="F124" s="228" t="s">
        <v>660</v>
      </c>
      <c r="G124" s="215"/>
      <c r="H124" s="215"/>
      <c r="I124" s="218"/>
      <c r="J124" s="229">
        <f>BK124</f>
        <v>0</v>
      </c>
      <c r="K124" s="215"/>
      <c r="L124" s="220"/>
      <c r="M124" s="221"/>
      <c r="N124" s="222"/>
      <c r="O124" s="222"/>
      <c r="P124" s="223">
        <f>SUM(P125:P129)</f>
        <v>0</v>
      </c>
      <c r="Q124" s="222"/>
      <c r="R124" s="223">
        <f>SUM(R125:R129)</f>
        <v>0</v>
      </c>
      <c r="S124" s="222"/>
      <c r="T124" s="224">
        <f>SUM(T125:T129)</f>
        <v>0</v>
      </c>
      <c r="AR124" s="225" t="s">
        <v>154</v>
      </c>
      <c r="AT124" s="226" t="s">
        <v>77</v>
      </c>
      <c r="AU124" s="226" t="s">
        <v>85</v>
      </c>
      <c r="AY124" s="225" t="s">
        <v>129</v>
      </c>
      <c r="BK124" s="227">
        <f>SUM(BK125:BK129)</f>
        <v>0</v>
      </c>
    </row>
    <row r="125" s="1" customFormat="1" ht="16.5" customHeight="1">
      <c r="B125" s="37"/>
      <c r="C125" s="230" t="s">
        <v>85</v>
      </c>
      <c r="D125" s="230" t="s">
        <v>131</v>
      </c>
      <c r="E125" s="231" t="s">
        <v>661</v>
      </c>
      <c r="F125" s="232" t="s">
        <v>662</v>
      </c>
      <c r="G125" s="233" t="s">
        <v>663</v>
      </c>
      <c r="H125" s="234">
        <v>1</v>
      </c>
      <c r="I125" s="235"/>
      <c r="J125" s="236">
        <f>ROUND(I125*H125,2)</f>
        <v>0</v>
      </c>
      <c r="K125" s="232" t="s">
        <v>135</v>
      </c>
      <c r="L125" s="42"/>
      <c r="M125" s="237" t="s">
        <v>1</v>
      </c>
      <c r="N125" s="238" t="s">
        <v>43</v>
      </c>
      <c r="O125" s="85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AR125" s="241" t="s">
        <v>664</v>
      </c>
      <c r="AT125" s="241" t="s">
        <v>131</v>
      </c>
      <c r="AU125" s="241" t="s">
        <v>87</v>
      </c>
      <c r="AY125" s="16" t="s">
        <v>129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6" t="s">
        <v>85</v>
      </c>
      <c r="BK125" s="242">
        <f>ROUND(I125*H125,2)</f>
        <v>0</v>
      </c>
      <c r="BL125" s="16" t="s">
        <v>664</v>
      </c>
      <c r="BM125" s="241" t="s">
        <v>665</v>
      </c>
    </row>
    <row r="126" s="1" customFormat="1" ht="16.5" customHeight="1">
      <c r="B126" s="37"/>
      <c r="C126" s="230" t="s">
        <v>87</v>
      </c>
      <c r="D126" s="230" t="s">
        <v>131</v>
      </c>
      <c r="E126" s="231" t="s">
        <v>666</v>
      </c>
      <c r="F126" s="232" t="s">
        <v>667</v>
      </c>
      <c r="G126" s="233" t="s">
        <v>663</v>
      </c>
      <c r="H126" s="234">
        <v>1</v>
      </c>
      <c r="I126" s="235"/>
      <c r="J126" s="236">
        <f>ROUND(I126*H126,2)</f>
        <v>0</v>
      </c>
      <c r="K126" s="232" t="s">
        <v>135</v>
      </c>
      <c r="L126" s="42"/>
      <c r="M126" s="237" t="s">
        <v>1</v>
      </c>
      <c r="N126" s="238" t="s">
        <v>43</v>
      </c>
      <c r="O126" s="85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AR126" s="241" t="s">
        <v>664</v>
      </c>
      <c r="AT126" s="241" t="s">
        <v>131</v>
      </c>
      <c r="AU126" s="241" t="s">
        <v>87</v>
      </c>
      <c r="AY126" s="16" t="s">
        <v>129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6" t="s">
        <v>85</v>
      </c>
      <c r="BK126" s="242">
        <f>ROUND(I126*H126,2)</f>
        <v>0</v>
      </c>
      <c r="BL126" s="16" t="s">
        <v>664</v>
      </c>
      <c r="BM126" s="241" t="s">
        <v>668</v>
      </c>
    </row>
    <row r="127" s="1" customFormat="1" ht="16.5" customHeight="1">
      <c r="B127" s="37"/>
      <c r="C127" s="230" t="s">
        <v>145</v>
      </c>
      <c r="D127" s="230" t="s">
        <v>131</v>
      </c>
      <c r="E127" s="231" t="s">
        <v>669</v>
      </c>
      <c r="F127" s="232" t="s">
        <v>670</v>
      </c>
      <c r="G127" s="233" t="s">
        <v>663</v>
      </c>
      <c r="H127" s="234">
        <v>1</v>
      </c>
      <c r="I127" s="235"/>
      <c r="J127" s="236">
        <f>ROUND(I127*H127,2)</f>
        <v>0</v>
      </c>
      <c r="K127" s="232" t="s">
        <v>135</v>
      </c>
      <c r="L127" s="42"/>
      <c r="M127" s="237" t="s">
        <v>1</v>
      </c>
      <c r="N127" s="238" t="s">
        <v>43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664</v>
      </c>
      <c r="AT127" s="241" t="s">
        <v>131</v>
      </c>
      <c r="AU127" s="241" t="s">
        <v>87</v>
      </c>
      <c r="AY127" s="16" t="s">
        <v>129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6" t="s">
        <v>85</v>
      </c>
      <c r="BK127" s="242">
        <f>ROUND(I127*H127,2)</f>
        <v>0</v>
      </c>
      <c r="BL127" s="16" t="s">
        <v>664</v>
      </c>
      <c r="BM127" s="241" t="s">
        <v>671</v>
      </c>
    </row>
    <row r="128" s="1" customFormat="1" ht="16.5" customHeight="1">
      <c r="B128" s="37"/>
      <c r="C128" s="230" t="s">
        <v>136</v>
      </c>
      <c r="D128" s="230" t="s">
        <v>131</v>
      </c>
      <c r="E128" s="231" t="s">
        <v>672</v>
      </c>
      <c r="F128" s="232" t="s">
        <v>673</v>
      </c>
      <c r="G128" s="233" t="s">
        <v>663</v>
      </c>
      <c r="H128" s="234">
        <v>1</v>
      </c>
      <c r="I128" s="235"/>
      <c r="J128" s="236">
        <f>ROUND(I128*H128,2)</f>
        <v>0</v>
      </c>
      <c r="K128" s="232" t="s">
        <v>135</v>
      </c>
      <c r="L128" s="42"/>
      <c r="M128" s="237" t="s">
        <v>1</v>
      </c>
      <c r="N128" s="238" t="s">
        <v>43</v>
      </c>
      <c r="O128" s="85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AR128" s="241" t="s">
        <v>664</v>
      </c>
      <c r="AT128" s="241" t="s">
        <v>131</v>
      </c>
      <c r="AU128" s="241" t="s">
        <v>87</v>
      </c>
      <c r="AY128" s="16" t="s">
        <v>129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6" t="s">
        <v>85</v>
      </c>
      <c r="BK128" s="242">
        <f>ROUND(I128*H128,2)</f>
        <v>0</v>
      </c>
      <c r="BL128" s="16" t="s">
        <v>664</v>
      </c>
      <c r="BM128" s="241" t="s">
        <v>674</v>
      </c>
    </row>
    <row r="129" s="1" customFormat="1" ht="16.5" customHeight="1">
      <c r="B129" s="37"/>
      <c r="C129" s="230" t="s">
        <v>154</v>
      </c>
      <c r="D129" s="230" t="s">
        <v>131</v>
      </c>
      <c r="E129" s="231" t="s">
        <v>675</v>
      </c>
      <c r="F129" s="232" t="s">
        <v>676</v>
      </c>
      <c r="G129" s="233" t="s">
        <v>663</v>
      </c>
      <c r="H129" s="234">
        <v>1</v>
      </c>
      <c r="I129" s="235"/>
      <c r="J129" s="236">
        <f>ROUND(I129*H129,2)</f>
        <v>0</v>
      </c>
      <c r="K129" s="232" t="s">
        <v>135</v>
      </c>
      <c r="L129" s="42"/>
      <c r="M129" s="237" t="s">
        <v>1</v>
      </c>
      <c r="N129" s="238" t="s">
        <v>43</v>
      </c>
      <c r="O129" s="85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AR129" s="241" t="s">
        <v>664</v>
      </c>
      <c r="AT129" s="241" t="s">
        <v>131</v>
      </c>
      <c r="AU129" s="241" t="s">
        <v>87</v>
      </c>
      <c r="AY129" s="16" t="s">
        <v>129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6" t="s">
        <v>85</v>
      </c>
      <c r="BK129" s="242">
        <f>ROUND(I129*H129,2)</f>
        <v>0</v>
      </c>
      <c r="BL129" s="16" t="s">
        <v>664</v>
      </c>
      <c r="BM129" s="241" t="s">
        <v>677</v>
      </c>
    </row>
    <row r="130" s="11" customFormat="1" ht="22.8" customHeight="1">
      <c r="B130" s="214"/>
      <c r="C130" s="215"/>
      <c r="D130" s="216" t="s">
        <v>77</v>
      </c>
      <c r="E130" s="228" t="s">
        <v>678</v>
      </c>
      <c r="F130" s="228" t="s">
        <v>679</v>
      </c>
      <c r="G130" s="215"/>
      <c r="H130" s="215"/>
      <c r="I130" s="218"/>
      <c r="J130" s="229">
        <f>BK130</f>
        <v>0</v>
      </c>
      <c r="K130" s="215"/>
      <c r="L130" s="220"/>
      <c r="M130" s="221"/>
      <c r="N130" s="222"/>
      <c r="O130" s="222"/>
      <c r="P130" s="223">
        <f>SUM(P131:P138)</f>
        <v>0</v>
      </c>
      <c r="Q130" s="222"/>
      <c r="R130" s="223">
        <f>SUM(R131:R138)</f>
        <v>0</v>
      </c>
      <c r="S130" s="222"/>
      <c r="T130" s="224">
        <f>SUM(T131:T138)</f>
        <v>0</v>
      </c>
      <c r="AR130" s="225" t="s">
        <v>154</v>
      </c>
      <c r="AT130" s="226" t="s">
        <v>77</v>
      </c>
      <c r="AU130" s="226" t="s">
        <v>85</v>
      </c>
      <c r="AY130" s="225" t="s">
        <v>129</v>
      </c>
      <c r="BK130" s="227">
        <f>SUM(BK131:BK138)</f>
        <v>0</v>
      </c>
    </row>
    <row r="131" s="1" customFormat="1" ht="16.5" customHeight="1">
      <c r="B131" s="37"/>
      <c r="C131" s="230" t="s">
        <v>159</v>
      </c>
      <c r="D131" s="230" t="s">
        <v>131</v>
      </c>
      <c r="E131" s="231" t="s">
        <v>680</v>
      </c>
      <c r="F131" s="232" t="s">
        <v>679</v>
      </c>
      <c r="G131" s="233" t="s">
        <v>663</v>
      </c>
      <c r="H131" s="234">
        <v>1</v>
      </c>
      <c r="I131" s="235"/>
      <c r="J131" s="236">
        <f>ROUND(I131*H131,2)</f>
        <v>0</v>
      </c>
      <c r="K131" s="232" t="s">
        <v>135</v>
      </c>
      <c r="L131" s="42"/>
      <c r="M131" s="237" t="s">
        <v>1</v>
      </c>
      <c r="N131" s="238" t="s">
        <v>43</v>
      </c>
      <c r="O131" s="85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AR131" s="241" t="s">
        <v>664</v>
      </c>
      <c r="AT131" s="241" t="s">
        <v>131</v>
      </c>
      <c r="AU131" s="241" t="s">
        <v>87</v>
      </c>
      <c r="AY131" s="16" t="s">
        <v>129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6" t="s">
        <v>85</v>
      </c>
      <c r="BK131" s="242">
        <f>ROUND(I131*H131,2)</f>
        <v>0</v>
      </c>
      <c r="BL131" s="16" t="s">
        <v>664</v>
      </c>
      <c r="BM131" s="241" t="s">
        <v>681</v>
      </c>
    </row>
    <row r="132" s="12" customFormat="1">
      <c r="B132" s="243"/>
      <c r="C132" s="244"/>
      <c r="D132" s="245" t="s">
        <v>138</v>
      </c>
      <c r="E132" s="246" t="s">
        <v>1</v>
      </c>
      <c r="F132" s="247" t="s">
        <v>682</v>
      </c>
      <c r="G132" s="244"/>
      <c r="H132" s="246" t="s">
        <v>1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AT132" s="253" t="s">
        <v>138</v>
      </c>
      <c r="AU132" s="253" t="s">
        <v>87</v>
      </c>
      <c r="AV132" s="12" t="s">
        <v>85</v>
      </c>
      <c r="AW132" s="12" t="s">
        <v>34</v>
      </c>
      <c r="AX132" s="12" t="s">
        <v>78</v>
      </c>
      <c r="AY132" s="253" t="s">
        <v>129</v>
      </c>
    </row>
    <row r="133" s="13" customFormat="1">
      <c r="B133" s="254"/>
      <c r="C133" s="255"/>
      <c r="D133" s="245" t="s">
        <v>138</v>
      </c>
      <c r="E133" s="256" t="s">
        <v>1</v>
      </c>
      <c r="F133" s="257" t="s">
        <v>85</v>
      </c>
      <c r="G133" s="255"/>
      <c r="H133" s="258">
        <v>1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AT133" s="264" t="s">
        <v>138</v>
      </c>
      <c r="AU133" s="264" t="s">
        <v>87</v>
      </c>
      <c r="AV133" s="13" t="s">
        <v>87</v>
      </c>
      <c r="AW133" s="13" t="s">
        <v>34</v>
      </c>
      <c r="AX133" s="13" t="s">
        <v>78</v>
      </c>
      <c r="AY133" s="264" t="s">
        <v>129</v>
      </c>
    </row>
    <row r="134" s="14" customFormat="1">
      <c r="B134" s="265"/>
      <c r="C134" s="266"/>
      <c r="D134" s="245" t="s">
        <v>138</v>
      </c>
      <c r="E134" s="267" t="s">
        <v>1</v>
      </c>
      <c r="F134" s="268" t="s">
        <v>141</v>
      </c>
      <c r="G134" s="266"/>
      <c r="H134" s="269">
        <v>1</v>
      </c>
      <c r="I134" s="270"/>
      <c r="J134" s="266"/>
      <c r="K134" s="266"/>
      <c r="L134" s="271"/>
      <c r="M134" s="272"/>
      <c r="N134" s="273"/>
      <c r="O134" s="273"/>
      <c r="P134" s="273"/>
      <c r="Q134" s="273"/>
      <c r="R134" s="273"/>
      <c r="S134" s="273"/>
      <c r="T134" s="274"/>
      <c r="AT134" s="275" t="s">
        <v>138</v>
      </c>
      <c r="AU134" s="275" t="s">
        <v>87</v>
      </c>
      <c r="AV134" s="14" t="s">
        <v>136</v>
      </c>
      <c r="AW134" s="14" t="s">
        <v>34</v>
      </c>
      <c r="AX134" s="14" t="s">
        <v>85</v>
      </c>
      <c r="AY134" s="275" t="s">
        <v>129</v>
      </c>
    </row>
    <row r="135" s="1" customFormat="1" ht="16.5" customHeight="1">
      <c r="B135" s="37"/>
      <c r="C135" s="230" t="s">
        <v>162</v>
      </c>
      <c r="D135" s="230" t="s">
        <v>131</v>
      </c>
      <c r="E135" s="231" t="s">
        <v>683</v>
      </c>
      <c r="F135" s="232" t="s">
        <v>684</v>
      </c>
      <c r="G135" s="233" t="s">
        <v>663</v>
      </c>
      <c r="H135" s="234">
        <v>1</v>
      </c>
      <c r="I135" s="235"/>
      <c r="J135" s="236">
        <f>ROUND(I135*H135,2)</f>
        <v>0</v>
      </c>
      <c r="K135" s="232" t="s">
        <v>135</v>
      </c>
      <c r="L135" s="42"/>
      <c r="M135" s="237" t="s">
        <v>1</v>
      </c>
      <c r="N135" s="238" t="s">
        <v>43</v>
      </c>
      <c r="O135" s="85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AR135" s="241" t="s">
        <v>664</v>
      </c>
      <c r="AT135" s="241" t="s">
        <v>131</v>
      </c>
      <c r="AU135" s="241" t="s">
        <v>87</v>
      </c>
      <c r="AY135" s="16" t="s">
        <v>129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6" t="s">
        <v>85</v>
      </c>
      <c r="BK135" s="242">
        <f>ROUND(I135*H135,2)</f>
        <v>0</v>
      </c>
      <c r="BL135" s="16" t="s">
        <v>664</v>
      </c>
      <c r="BM135" s="241" t="s">
        <v>685</v>
      </c>
    </row>
    <row r="136" s="12" customFormat="1">
      <c r="B136" s="243"/>
      <c r="C136" s="244"/>
      <c r="D136" s="245" t="s">
        <v>138</v>
      </c>
      <c r="E136" s="246" t="s">
        <v>1</v>
      </c>
      <c r="F136" s="247" t="s">
        <v>686</v>
      </c>
      <c r="G136" s="244"/>
      <c r="H136" s="246" t="s">
        <v>1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AT136" s="253" t="s">
        <v>138</v>
      </c>
      <c r="AU136" s="253" t="s">
        <v>87</v>
      </c>
      <c r="AV136" s="12" t="s">
        <v>85</v>
      </c>
      <c r="AW136" s="12" t="s">
        <v>34</v>
      </c>
      <c r="AX136" s="12" t="s">
        <v>78</v>
      </c>
      <c r="AY136" s="253" t="s">
        <v>129</v>
      </c>
    </row>
    <row r="137" s="13" customFormat="1">
      <c r="B137" s="254"/>
      <c r="C137" s="255"/>
      <c r="D137" s="245" t="s">
        <v>138</v>
      </c>
      <c r="E137" s="256" t="s">
        <v>1</v>
      </c>
      <c r="F137" s="257" t="s">
        <v>85</v>
      </c>
      <c r="G137" s="255"/>
      <c r="H137" s="258">
        <v>1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AT137" s="264" t="s">
        <v>138</v>
      </c>
      <c r="AU137" s="264" t="s">
        <v>87</v>
      </c>
      <c r="AV137" s="13" t="s">
        <v>87</v>
      </c>
      <c r="AW137" s="13" t="s">
        <v>34</v>
      </c>
      <c r="AX137" s="13" t="s">
        <v>78</v>
      </c>
      <c r="AY137" s="264" t="s">
        <v>129</v>
      </c>
    </row>
    <row r="138" s="14" customFormat="1">
      <c r="B138" s="265"/>
      <c r="C138" s="266"/>
      <c r="D138" s="245" t="s">
        <v>138</v>
      </c>
      <c r="E138" s="267" t="s">
        <v>1</v>
      </c>
      <c r="F138" s="268" t="s">
        <v>141</v>
      </c>
      <c r="G138" s="266"/>
      <c r="H138" s="269">
        <v>1</v>
      </c>
      <c r="I138" s="270"/>
      <c r="J138" s="266"/>
      <c r="K138" s="266"/>
      <c r="L138" s="271"/>
      <c r="M138" s="272"/>
      <c r="N138" s="273"/>
      <c r="O138" s="273"/>
      <c r="P138" s="273"/>
      <c r="Q138" s="273"/>
      <c r="R138" s="273"/>
      <c r="S138" s="273"/>
      <c r="T138" s="274"/>
      <c r="AT138" s="275" t="s">
        <v>138</v>
      </c>
      <c r="AU138" s="275" t="s">
        <v>87</v>
      </c>
      <c r="AV138" s="14" t="s">
        <v>136</v>
      </c>
      <c r="AW138" s="14" t="s">
        <v>34</v>
      </c>
      <c r="AX138" s="14" t="s">
        <v>85</v>
      </c>
      <c r="AY138" s="275" t="s">
        <v>129</v>
      </c>
    </row>
    <row r="139" s="11" customFormat="1" ht="22.8" customHeight="1">
      <c r="B139" s="214"/>
      <c r="C139" s="215"/>
      <c r="D139" s="216" t="s">
        <v>77</v>
      </c>
      <c r="E139" s="228" t="s">
        <v>687</v>
      </c>
      <c r="F139" s="228" t="s">
        <v>688</v>
      </c>
      <c r="G139" s="215"/>
      <c r="H139" s="215"/>
      <c r="I139" s="218"/>
      <c r="J139" s="229">
        <f>BK139</f>
        <v>0</v>
      </c>
      <c r="K139" s="215"/>
      <c r="L139" s="220"/>
      <c r="M139" s="221"/>
      <c r="N139" s="222"/>
      <c r="O139" s="222"/>
      <c r="P139" s="223">
        <f>P140</f>
        <v>0</v>
      </c>
      <c r="Q139" s="222"/>
      <c r="R139" s="223">
        <f>R140</f>
        <v>0</v>
      </c>
      <c r="S139" s="222"/>
      <c r="T139" s="224">
        <f>T140</f>
        <v>0</v>
      </c>
      <c r="AR139" s="225" t="s">
        <v>154</v>
      </c>
      <c r="AT139" s="226" t="s">
        <v>77</v>
      </c>
      <c r="AU139" s="226" t="s">
        <v>85</v>
      </c>
      <c r="AY139" s="225" t="s">
        <v>129</v>
      </c>
      <c r="BK139" s="227">
        <f>BK140</f>
        <v>0</v>
      </c>
    </row>
    <row r="140" s="1" customFormat="1" ht="16.5" customHeight="1">
      <c r="B140" s="37"/>
      <c r="C140" s="230" t="s">
        <v>166</v>
      </c>
      <c r="D140" s="230" t="s">
        <v>131</v>
      </c>
      <c r="E140" s="231" t="s">
        <v>689</v>
      </c>
      <c r="F140" s="232" t="s">
        <v>690</v>
      </c>
      <c r="G140" s="233" t="s">
        <v>205</v>
      </c>
      <c r="H140" s="234">
        <v>2</v>
      </c>
      <c r="I140" s="235"/>
      <c r="J140" s="236">
        <f>ROUND(I140*H140,2)</f>
        <v>0</v>
      </c>
      <c r="K140" s="232" t="s">
        <v>135</v>
      </c>
      <c r="L140" s="42"/>
      <c r="M140" s="237" t="s">
        <v>1</v>
      </c>
      <c r="N140" s="238" t="s">
        <v>43</v>
      </c>
      <c r="O140" s="85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AR140" s="241" t="s">
        <v>664</v>
      </c>
      <c r="AT140" s="241" t="s">
        <v>131</v>
      </c>
      <c r="AU140" s="241" t="s">
        <v>87</v>
      </c>
      <c r="AY140" s="16" t="s">
        <v>129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6" t="s">
        <v>85</v>
      </c>
      <c r="BK140" s="242">
        <f>ROUND(I140*H140,2)</f>
        <v>0</v>
      </c>
      <c r="BL140" s="16" t="s">
        <v>664</v>
      </c>
      <c r="BM140" s="241" t="s">
        <v>691</v>
      </c>
    </row>
    <row r="141" s="11" customFormat="1" ht="22.8" customHeight="1">
      <c r="B141" s="214"/>
      <c r="C141" s="215"/>
      <c r="D141" s="216" t="s">
        <v>77</v>
      </c>
      <c r="E141" s="228" t="s">
        <v>692</v>
      </c>
      <c r="F141" s="228" t="s">
        <v>693</v>
      </c>
      <c r="G141" s="215"/>
      <c r="H141" s="215"/>
      <c r="I141" s="218"/>
      <c r="J141" s="229">
        <f>BK141</f>
        <v>0</v>
      </c>
      <c r="K141" s="215"/>
      <c r="L141" s="220"/>
      <c r="M141" s="221"/>
      <c r="N141" s="222"/>
      <c r="O141" s="222"/>
      <c r="P141" s="223">
        <f>SUM(P142:P145)</f>
        <v>0</v>
      </c>
      <c r="Q141" s="222"/>
      <c r="R141" s="223">
        <f>SUM(R142:R145)</f>
        <v>0</v>
      </c>
      <c r="S141" s="222"/>
      <c r="T141" s="224">
        <f>SUM(T142:T145)</f>
        <v>0</v>
      </c>
      <c r="AR141" s="225" t="s">
        <v>154</v>
      </c>
      <c r="AT141" s="226" t="s">
        <v>77</v>
      </c>
      <c r="AU141" s="226" t="s">
        <v>85</v>
      </c>
      <c r="AY141" s="225" t="s">
        <v>129</v>
      </c>
      <c r="BK141" s="227">
        <f>SUM(BK142:BK145)</f>
        <v>0</v>
      </c>
    </row>
    <row r="142" s="1" customFormat="1" ht="16.5" customHeight="1">
      <c r="B142" s="37"/>
      <c r="C142" s="230" t="s">
        <v>171</v>
      </c>
      <c r="D142" s="230" t="s">
        <v>131</v>
      </c>
      <c r="E142" s="231" t="s">
        <v>694</v>
      </c>
      <c r="F142" s="232" t="s">
        <v>695</v>
      </c>
      <c r="G142" s="233" t="s">
        <v>663</v>
      </c>
      <c r="H142" s="234">
        <v>1</v>
      </c>
      <c r="I142" s="235"/>
      <c r="J142" s="236">
        <f>ROUND(I142*H142,2)</f>
        <v>0</v>
      </c>
      <c r="K142" s="232" t="s">
        <v>135</v>
      </c>
      <c r="L142" s="42"/>
      <c r="M142" s="237" t="s">
        <v>1</v>
      </c>
      <c r="N142" s="238" t="s">
        <v>43</v>
      </c>
      <c r="O142" s="85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AR142" s="241" t="s">
        <v>664</v>
      </c>
      <c r="AT142" s="241" t="s">
        <v>131</v>
      </c>
      <c r="AU142" s="241" t="s">
        <v>87</v>
      </c>
      <c r="AY142" s="16" t="s">
        <v>129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6" t="s">
        <v>85</v>
      </c>
      <c r="BK142" s="242">
        <f>ROUND(I142*H142,2)</f>
        <v>0</v>
      </c>
      <c r="BL142" s="16" t="s">
        <v>664</v>
      </c>
      <c r="BM142" s="241" t="s">
        <v>696</v>
      </c>
    </row>
    <row r="143" s="12" customFormat="1">
      <c r="B143" s="243"/>
      <c r="C143" s="244"/>
      <c r="D143" s="245" t="s">
        <v>138</v>
      </c>
      <c r="E143" s="246" t="s">
        <v>1</v>
      </c>
      <c r="F143" s="247" t="s">
        <v>697</v>
      </c>
      <c r="G143" s="244"/>
      <c r="H143" s="246" t="s">
        <v>1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AT143" s="253" t="s">
        <v>138</v>
      </c>
      <c r="AU143" s="253" t="s">
        <v>87</v>
      </c>
      <c r="AV143" s="12" t="s">
        <v>85</v>
      </c>
      <c r="AW143" s="12" t="s">
        <v>34</v>
      </c>
      <c r="AX143" s="12" t="s">
        <v>78</v>
      </c>
      <c r="AY143" s="253" t="s">
        <v>129</v>
      </c>
    </row>
    <row r="144" s="13" customFormat="1">
      <c r="B144" s="254"/>
      <c r="C144" s="255"/>
      <c r="D144" s="245" t="s">
        <v>138</v>
      </c>
      <c r="E144" s="256" t="s">
        <v>1</v>
      </c>
      <c r="F144" s="257" t="s">
        <v>85</v>
      </c>
      <c r="G144" s="255"/>
      <c r="H144" s="258">
        <v>1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AT144" s="264" t="s">
        <v>138</v>
      </c>
      <c r="AU144" s="264" t="s">
        <v>87</v>
      </c>
      <c r="AV144" s="13" t="s">
        <v>87</v>
      </c>
      <c r="AW144" s="13" t="s">
        <v>34</v>
      </c>
      <c r="AX144" s="13" t="s">
        <v>78</v>
      </c>
      <c r="AY144" s="264" t="s">
        <v>129</v>
      </c>
    </row>
    <row r="145" s="14" customFormat="1">
      <c r="B145" s="265"/>
      <c r="C145" s="266"/>
      <c r="D145" s="245" t="s">
        <v>138</v>
      </c>
      <c r="E145" s="267" t="s">
        <v>1</v>
      </c>
      <c r="F145" s="268" t="s">
        <v>141</v>
      </c>
      <c r="G145" s="266"/>
      <c r="H145" s="269">
        <v>1</v>
      </c>
      <c r="I145" s="270"/>
      <c r="J145" s="266"/>
      <c r="K145" s="266"/>
      <c r="L145" s="271"/>
      <c r="M145" s="272"/>
      <c r="N145" s="273"/>
      <c r="O145" s="273"/>
      <c r="P145" s="273"/>
      <c r="Q145" s="273"/>
      <c r="R145" s="273"/>
      <c r="S145" s="273"/>
      <c r="T145" s="274"/>
      <c r="AT145" s="275" t="s">
        <v>138</v>
      </c>
      <c r="AU145" s="275" t="s">
        <v>87</v>
      </c>
      <c r="AV145" s="14" t="s">
        <v>136</v>
      </c>
      <c r="AW145" s="14" t="s">
        <v>34</v>
      </c>
      <c r="AX145" s="14" t="s">
        <v>85</v>
      </c>
      <c r="AY145" s="275" t="s">
        <v>129</v>
      </c>
    </row>
    <row r="146" s="11" customFormat="1" ht="22.8" customHeight="1">
      <c r="B146" s="214"/>
      <c r="C146" s="215"/>
      <c r="D146" s="216" t="s">
        <v>77</v>
      </c>
      <c r="E146" s="228" t="s">
        <v>698</v>
      </c>
      <c r="F146" s="228" t="s">
        <v>699</v>
      </c>
      <c r="G146" s="215"/>
      <c r="H146" s="215"/>
      <c r="I146" s="218"/>
      <c r="J146" s="229">
        <f>BK146</f>
        <v>0</v>
      </c>
      <c r="K146" s="215"/>
      <c r="L146" s="220"/>
      <c r="M146" s="221"/>
      <c r="N146" s="222"/>
      <c r="O146" s="222"/>
      <c r="P146" s="223">
        <f>P147</f>
        <v>0</v>
      </c>
      <c r="Q146" s="222"/>
      <c r="R146" s="223">
        <f>R147</f>
        <v>0</v>
      </c>
      <c r="S146" s="222"/>
      <c r="T146" s="224">
        <f>T147</f>
        <v>0</v>
      </c>
      <c r="AR146" s="225" t="s">
        <v>154</v>
      </c>
      <c r="AT146" s="226" t="s">
        <v>77</v>
      </c>
      <c r="AU146" s="226" t="s">
        <v>85</v>
      </c>
      <c r="AY146" s="225" t="s">
        <v>129</v>
      </c>
      <c r="BK146" s="227">
        <f>BK147</f>
        <v>0</v>
      </c>
    </row>
    <row r="147" s="1" customFormat="1" ht="16.5" customHeight="1">
      <c r="B147" s="37"/>
      <c r="C147" s="230" t="s">
        <v>175</v>
      </c>
      <c r="D147" s="230" t="s">
        <v>131</v>
      </c>
      <c r="E147" s="231" t="s">
        <v>700</v>
      </c>
      <c r="F147" s="232" t="s">
        <v>701</v>
      </c>
      <c r="G147" s="233" t="s">
        <v>663</v>
      </c>
      <c r="H147" s="234">
        <v>1</v>
      </c>
      <c r="I147" s="235"/>
      <c r="J147" s="236">
        <f>ROUND(I147*H147,2)</f>
        <v>0</v>
      </c>
      <c r="K147" s="232" t="s">
        <v>135</v>
      </c>
      <c r="L147" s="42"/>
      <c r="M147" s="276" t="s">
        <v>1</v>
      </c>
      <c r="N147" s="277" t="s">
        <v>43</v>
      </c>
      <c r="O147" s="278"/>
      <c r="P147" s="279">
        <f>O147*H147</f>
        <v>0</v>
      </c>
      <c r="Q147" s="279">
        <v>0</v>
      </c>
      <c r="R147" s="279">
        <f>Q147*H147</f>
        <v>0</v>
      </c>
      <c r="S147" s="279">
        <v>0</v>
      </c>
      <c r="T147" s="280">
        <f>S147*H147</f>
        <v>0</v>
      </c>
      <c r="AR147" s="241" t="s">
        <v>664</v>
      </c>
      <c r="AT147" s="241" t="s">
        <v>131</v>
      </c>
      <c r="AU147" s="241" t="s">
        <v>87</v>
      </c>
      <c r="AY147" s="16" t="s">
        <v>129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6" t="s">
        <v>85</v>
      </c>
      <c r="BK147" s="242">
        <f>ROUND(I147*H147,2)</f>
        <v>0</v>
      </c>
      <c r="BL147" s="16" t="s">
        <v>664</v>
      </c>
      <c r="BM147" s="241" t="s">
        <v>702</v>
      </c>
    </row>
    <row r="148" s="1" customFormat="1" ht="6.96" customHeight="1">
      <c r="B148" s="60"/>
      <c r="C148" s="61"/>
      <c r="D148" s="61"/>
      <c r="E148" s="61"/>
      <c r="F148" s="61"/>
      <c r="G148" s="61"/>
      <c r="H148" s="61"/>
      <c r="I148" s="181"/>
      <c r="J148" s="61"/>
      <c r="K148" s="61"/>
      <c r="L148" s="42"/>
    </row>
  </sheetData>
  <sheetProtection sheet="1" autoFilter="0" formatColumns="0" formatRows="0" objects="1" scenarios="1" spinCount="100000" saltValue="b//zuzn21I71zloyMoTBuCsY4Nkjj1uVEhsXLXfnyE9IWOA+2BM0KUuqGHyCddj6if7t14H2I6t2lAxWjwFgfw==" hashValue="I4KaahFl04HoJJhw0Qc7LFP9+O7SB5cNflSmyl+8ZbmW9AjevK/m1vKVwx+2IR4NyzZbeROesuyyhQIU015GuQ==" algorithmName="SHA-512" password="CC35"/>
  <autoFilter ref="C121:K14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BOBINA2\Bobina</dc:creator>
  <cp:lastModifiedBy>BOBINA2\Bobina</cp:lastModifiedBy>
  <dcterms:created xsi:type="dcterms:W3CDTF">2019-11-05T09:12:49Z</dcterms:created>
  <dcterms:modified xsi:type="dcterms:W3CDTF">2019-11-05T09:12:53Z</dcterms:modified>
</cp:coreProperties>
</file>